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0" windowWidth="15600" windowHeight="7290" tabRatio="606" activeTab="0"/>
  </bookViews>
  <sheets>
    <sheet name="Лист1" sheetId="1" r:id="rId1"/>
  </sheets>
  <definedNames>
    <definedName name="_xlnm.Print_Area" localSheetId="0">'Лист1'!$A$1:$T$1068</definedName>
  </definedNames>
  <calcPr fullCalcOnLoad="1"/>
</workbook>
</file>

<file path=xl/sharedStrings.xml><?xml version="1.0" encoding="utf-8"?>
<sst xmlns="http://schemas.openxmlformats.org/spreadsheetml/2006/main" count="2185" uniqueCount="1203">
  <si>
    <t>№ п/п</t>
  </si>
  <si>
    <t>Наименование мероприятий</t>
  </si>
  <si>
    <t xml:space="preserve">Сроки проведения </t>
  </si>
  <si>
    <t>Место проведения</t>
  </si>
  <si>
    <t>состав</t>
  </si>
  <si>
    <t>Расчет (выезд)</t>
  </si>
  <si>
    <t>Расчет (проведение)</t>
  </si>
  <si>
    <t>Сумма</t>
  </si>
  <si>
    <t>Источник финансирования</t>
  </si>
  <si>
    <t xml:space="preserve">Проводящая организация </t>
  </si>
  <si>
    <t>спортсмены</t>
  </si>
  <si>
    <t>тренеры</t>
  </si>
  <si>
    <t>судьи</t>
  </si>
  <si>
    <t>всего</t>
  </si>
  <si>
    <t xml:space="preserve">КОСГУ 212                                                </t>
  </si>
  <si>
    <t xml:space="preserve">КОСГУ 222                                                </t>
  </si>
  <si>
    <t>КОСГУ 226</t>
  </si>
  <si>
    <t>КОСГУ 290</t>
  </si>
  <si>
    <t xml:space="preserve">КОСГУ 222                                      </t>
  </si>
  <si>
    <t xml:space="preserve">КОСГУ 226                                 </t>
  </si>
  <si>
    <t xml:space="preserve">КОСГУ 290                                   </t>
  </si>
  <si>
    <t xml:space="preserve">КОСГУ 340 </t>
  </si>
  <si>
    <t>Раздел 1: Массовые физкультурные мероприятия</t>
  </si>
  <si>
    <t>январь-    май</t>
  </si>
  <si>
    <t>МО РК</t>
  </si>
  <si>
    <r>
      <t xml:space="preserve">Минспорт РФ  </t>
    </r>
    <r>
      <rPr>
        <sz val="7"/>
        <rFont val="Times New Roman"/>
        <family val="1"/>
      </rPr>
      <t>Минобрнауки РФ</t>
    </r>
    <r>
      <rPr>
        <sz val="8"/>
        <rFont val="Times New Roman"/>
        <family val="1"/>
      </rPr>
      <t xml:space="preserve">          </t>
    </r>
  </si>
  <si>
    <t>АРК по ФКС      Минобраз РК                       МО РК</t>
  </si>
  <si>
    <t>Минспорт РФ</t>
  </si>
  <si>
    <t>АРК по ФКС     МО РК</t>
  </si>
  <si>
    <t>Спортивно-развлекательный праздник "Зимняя Ыбица"</t>
  </si>
  <si>
    <t>январь-февраль</t>
  </si>
  <si>
    <t>Ыб Сыктывдинский р-н</t>
  </si>
  <si>
    <t>ГАУ РК ЦСМ</t>
  </si>
  <si>
    <t>АРК по ФКС                   ГАУ РК ЦСМ</t>
  </si>
  <si>
    <t>Всероссийские спортивные соревнования школьников «Президентские состязания» (региональный этап)</t>
  </si>
  <si>
    <t>май</t>
  </si>
  <si>
    <t>Всероссийские спортивные игры школьников «Президентские спортивные игры» (региональный этап)</t>
  </si>
  <si>
    <t>по положению</t>
  </si>
  <si>
    <t>по назначению</t>
  </si>
  <si>
    <t>Раздел 2: Комплексные спортивные мероприятия</t>
  </si>
  <si>
    <t>Спартакиада работников Следственного управления Следственного комитета РФ по РК</t>
  </si>
  <si>
    <t>Сыктывкар</t>
  </si>
  <si>
    <t xml:space="preserve"> СУ СК России по РК        ГАУ РК ЦСМ</t>
  </si>
  <si>
    <t xml:space="preserve"> СУ СК России по РК              АРК по ФКС</t>
  </si>
  <si>
    <t xml:space="preserve">  Минобраз РК              ГАУ РК ЦСМ  </t>
  </si>
  <si>
    <t xml:space="preserve">Минобраз РК           АРК по ФКС     </t>
  </si>
  <si>
    <t xml:space="preserve">январь- июнь           </t>
  </si>
  <si>
    <t>Фестиваль по национальным видам спорта "Изъваса вермасьщмъяс" Ижемские состязания</t>
  </si>
  <si>
    <t>апрель</t>
  </si>
  <si>
    <t>Ижма</t>
  </si>
  <si>
    <t>ГАУ РК ЦСМ  Миннац РК    МОМР Ижемский</t>
  </si>
  <si>
    <t>Сочи</t>
  </si>
  <si>
    <t>АРК</t>
  </si>
  <si>
    <t>23-24      августа</t>
  </si>
  <si>
    <t xml:space="preserve">                Ыб Сыктывдинский район</t>
  </si>
  <si>
    <r>
      <t xml:space="preserve">ГАУ РК ЦСМ     </t>
    </r>
    <r>
      <rPr>
        <sz val="8"/>
        <rFont val="Times New Roman"/>
        <family val="1"/>
      </rPr>
      <t xml:space="preserve">     </t>
    </r>
  </si>
  <si>
    <t xml:space="preserve">АРК по ФКС      </t>
  </si>
  <si>
    <t>Воркута</t>
  </si>
  <si>
    <t>Минспорт РФ         ГАУ РК ЦСМ           МО ГО Воркута</t>
  </si>
  <si>
    <t xml:space="preserve">АРК по ФКС    МОГО Воркута    </t>
  </si>
  <si>
    <t>Круглогодичная юношеская Спартакиада среди муниципальных образований Республики Коми</t>
  </si>
  <si>
    <t>январь- декабрь</t>
  </si>
  <si>
    <t>ГАУ РК ЦСМ      МО РК</t>
  </si>
  <si>
    <t>январь-декабрь</t>
  </si>
  <si>
    <t xml:space="preserve">Раздел 3: Участие профессиональных спортивных команд во всероссийских соревнованиях </t>
  </si>
  <si>
    <t>Чемпионат России по мини-футболу среди команд Клубов  супер-лиги -  участвует команда "Новая генерация" г.Сыктывкар</t>
  </si>
  <si>
    <t>с разъездами</t>
  </si>
  <si>
    <t>АРК по ФКС          ФК Новая генерация</t>
  </si>
  <si>
    <t>Ассоциация мини-футбола России</t>
  </si>
  <si>
    <t>АРК по ФКС         БК Зыряночка</t>
  </si>
  <si>
    <t>Федерация баскетбола России</t>
  </si>
  <si>
    <t>Первенство России по хоккею с мячом среди  команд высшей  лиги - участвует команда "Строитель" г.Сыктывкар</t>
  </si>
  <si>
    <t>АРК по ФКС           ХК Строитель</t>
  </si>
  <si>
    <t>ООО "Федерация х/м России"</t>
  </si>
  <si>
    <t xml:space="preserve"> МФК   Ухта          ФФ РК</t>
  </si>
  <si>
    <t>Чемпионат России по хоккею с шайбой среди женских команд -участвует команда "Арктик-Университет" г. Ухта</t>
  </si>
  <si>
    <t>АРК по ФКС     ЖХК Арктик-Университет</t>
  </si>
  <si>
    <t>Федерация хоккея с шайбой России</t>
  </si>
  <si>
    <t>Раздел 4: Спортивные мероприятия и физкультурные мероприятия среди инвалидов</t>
  </si>
  <si>
    <t>Республиканские соревнования:</t>
  </si>
  <si>
    <t>ГБУ РК СЦИ</t>
  </si>
  <si>
    <t>АРК по ФКС       ГБУ РК СЦИ</t>
  </si>
  <si>
    <t>Выльгорт</t>
  </si>
  <si>
    <t>Республиканские соревнования по мини-футболу памяти братьев Хохловых</t>
  </si>
  <si>
    <t xml:space="preserve"> Сыктывкар</t>
  </si>
  <si>
    <t>Республиканские соревнования по дартсу, посвященные Дню физкультурника</t>
  </si>
  <si>
    <t>Первенство РК по баскетболу</t>
  </si>
  <si>
    <t>Орел</t>
  </si>
  <si>
    <t>Чемпионат России по плаванию по спорту глухих (50 м)</t>
  </si>
  <si>
    <t>Чемпионат России по боулингу по спорту глухих</t>
  </si>
  <si>
    <t>Ханты-Мансийск</t>
  </si>
  <si>
    <t>Минспорт РФ     СО РФ</t>
  </si>
  <si>
    <t>Санкт-Петербург</t>
  </si>
  <si>
    <t>ФСС РФ</t>
  </si>
  <si>
    <t>Чемпионат России по пулевой стрельбе по спорту глухих (МК)</t>
  </si>
  <si>
    <t>Краснодар</t>
  </si>
  <si>
    <t>ФБ РФ</t>
  </si>
  <si>
    <t>Минспорт</t>
  </si>
  <si>
    <t>сентябрь</t>
  </si>
  <si>
    <t>Екатеринбург</t>
  </si>
  <si>
    <t>ноябрь</t>
  </si>
  <si>
    <t>Раменское</t>
  </si>
  <si>
    <t>Мини-футбол</t>
  </si>
  <si>
    <t>Ухта</t>
  </si>
  <si>
    <t>ВСЕГО:</t>
  </si>
  <si>
    <t xml:space="preserve">АРК ФКС         Минобраз РК       МО РК              </t>
  </si>
  <si>
    <t xml:space="preserve">АРК ФКС         Минобраз РК    МО РК      </t>
  </si>
  <si>
    <t xml:space="preserve">Сыктывкар </t>
  </si>
  <si>
    <t>АРК по ФКС</t>
  </si>
  <si>
    <t>3-й этап VI зимнейСпартакиады учащихся  России  по лыжным гонкам</t>
  </si>
  <si>
    <t>5-10  февраля</t>
  </si>
  <si>
    <t xml:space="preserve">Минспорт РФ           </t>
  </si>
  <si>
    <t>АРК по ФКС      МО РК</t>
  </si>
  <si>
    <t>Вуктыл</t>
  </si>
  <si>
    <t xml:space="preserve">АРК по ФКС         Минобраз  РК   </t>
  </si>
  <si>
    <t>Всероссийские массовые соревнования  "Российский азимут-2013"</t>
  </si>
  <si>
    <t xml:space="preserve">      13             мая</t>
  </si>
  <si>
    <t>Всероссийский Мемориал В.А.Малышева по самбо</t>
  </si>
  <si>
    <t>XIII Всероссийский Мемориал ЗМС В.А.Паршукова по вольной борьбе</t>
  </si>
  <si>
    <t>ГАУ РК  ЦСПСК</t>
  </si>
  <si>
    <t>ГАУ РК ЦСПСК, МОГО Ухта</t>
  </si>
  <si>
    <t>МОГО Ухта</t>
  </si>
  <si>
    <t>Раздел 6: Спортивные мероприятия по видам спорта проводимые на территории Республики Коми</t>
  </si>
  <si>
    <t>Спортивная аэробика — 0820001411Я</t>
  </si>
  <si>
    <t>Открытое первенство РК</t>
  </si>
  <si>
    <t>ГАОУДОД РК СДЮСШОР "Юность"</t>
  </si>
  <si>
    <t>ГАУ РК ЦСМ        ГАОУДОД РК СДЮСШОР "Юность"</t>
  </si>
  <si>
    <t>I  квартал</t>
  </si>
  <si>
    <t>II квартал</t>
  </si>
  <si>
    <t>III квартал</t>
  </si>
  <si>
    <t>IV  квартал</t>
  </si>
  <si>
    <t>Фитнес-аэробика — 1250001311Я</t>
  </si>
  <si>
    <t>ГАУ РК ЦСМ     ГАОУДОД РК СДЮСШОР Юность</t>
  </si>
  <si>
    <t>Бадминтон — 0240002611Я</t>
  </si>
  <si>
    <t>ГАУ РК ЦСМ   ФБ РК</t>
  </si>
  <si>
    <t>ФБ РК</t>
  </si>
  <si>
    <t>Баскетбол  - 0140002611Я</t>
  </si>
  <si>
    <t>Открытый республиканский турнир среди мужских команд ветеранов памяти А.Парначева в зачет круглогодичной Спартакиады среди ветеранов РК</t>
  </si>
  <si>
    <t>Печора</t>
  </si>
  <si>
    <t>Биатлон   - 0400005611Я</t>
  </si>
  <si>
    <t>ГАУ РК  ЦСМ    ГАУ РК ЦСПСК      РОО СБРК</t>
  </si>
  <si>
    <t>Бильярдный спорт - 0620002511Я</t>
  </si>
  <si>
    <t xml:space="preserve">ГАУ РК ЦСМ   КРОО ФБС </t>
  </si>
  <si>
    <t>Чемпионат РК (пул)</t>
  </si>
  <si>
    <t>Бодибилдинг -  1640001411Я</t>
  </si>
  <si>
    <t>Открытый Кубок РК по бодибилдингу, бодифитнесу, фитнес-бикини</t>
  </si>
  <si>
    <t>ГАУ РК ЦСМ           ФБ РК</t>
  </si>
  <si>
    <t>ГАУ РК ЦСМ        по назначению           ФБ РК</t>
  </si>
  <si>
    <t>Открытый Чемпионат РК по бодибилдингу, бодифитнесу, фитнес-бикини</t>
  </si>
  <si>
    <t>Бокс  - 0250001611Я</t>
  </si>
  <si>
    <t>Инта</t>
  </si>
  <si>
    <t>ГАУ РК  ЦСМ</t>
  </si>
  <si>
    <t>Сосногорск</t>
  </si>
  <si>
    <t>Усинск</t>
  </si>
  <si>
    <t>Вольная борьба  - 0260001611Я</t>
  </si>
  <si>
    <t>Первенство РК среди юношей 1992-93 г.р. в зачет Спартакиады</t>
  </si>
  <si>
    <t>13-15 февраля</t>
  </si>
  <si>
    <t>МО ГО Сыктывкар</t>
  </si>
  <si>
    <t xml:space="preserve">VII Республиканский фестиваль среди  юношей памяти ЗМС В.А.Паршукова </t>
  </si>
  <si>
    <t>Чемпионат СЗФО России</t>
  </si>
  <si>
    <t>МОГО Сыктывкар</t>
  </si>
  <si>
    <t>Греко-римская борьба - 0340001611А</t>
  </si>
  <si>
    <t>Первенство СЗФО России среди юниоров 1989-91 г.р.  XIV Мемориал МС России В.Котлярова</t>
  </si>
  <si>
    <t>6-8 февраля</t>
  </si>
  <si>
    <t>АРК,     МОГО  Ухта</t>
  </si>
  <si>
    <t>ФСБР</t>
  </si>
  <si>
    <t>Волейбол  - 0120002611Я</t>
  </si>
  <si>
    <t>Жешарт</t>
  </si>
  <si>
    <t>Пляжный волейбол  - 0120022611Я</t>
  </si>
  <si>
    <t>Чемпионат РК по пляжному волейболу</t>
  </si>
  <si>
    <t xml:space="preserve"> </t>
  </si>
  <si>
    <t>I квартал</t>
  </si>
  <si>
    <t>Художественная гимнастика  - 0520001611Б</t>
  </si>
  <si>
    <t>Отборочный республиканский турнир на всероссийские соревнования "Надежды России"</t>
  </si>
  <si>
    <t>Гиревой спорт- 0650001411Я</t>
  </si>
  <si>
    <t>Гиревой спорт  - 0650001411Я</t>
  </si>
  <si>
    <t>Горнолыжный спорт  - 0060003611Я</t>
  </si>
  <si>
    <t>Дзюдо  - 0350001611Я</t>
  </si>
  <si>
    <t>Открытый республиканский турнир «Память» среди юношей и девушек до 17 лет</t>
  </si>
  <si>
    <t>Микунь</t>
  </si>
  <si>
    <t>Киокусинкай  - 1730001411Я</t>
  </si>
  <si>
    <t>Емва</t>
  </si>
  <si>
    <t>Стилевое каратэ       - 0720001511Я</t>
  </si>
  <si>
    <t xml:space="preserve">Чемпионат РК  и первенство РК </t>
  </si>
  <si>
    <t>ГАУ РК ЦСМ       ФСК РК</t>
  </si>
  <si>
    <t>Кикбоксинг   - 0950001411Я</t>
  </si>
  <si>
    <t>Конный спорт  - 0150001611Я</t>
  </si>
  <si>
    <t>Всероссийские испытания молодняка. Троеборье для молодых лошадей</t>
  </si>
  <si>
    <t>г.Рязань</t>
  </si>
  <si>
    <t>ГУДО СДЮКСШ</t>
  </si>
  <si>
    <t>ФКСР</t>
  </si>
  <si>
    <t xml:space="preserve">Открытый Чемпионат РК и Первенство РК  </t>
  </si>
  <si>
    <t xml:space="preserve">Выльгорт </t>
  </si>
  <si>
    <t>ГАУ РК ЦСМ        ГОУДОД РК ДЮКСШ</t>
  </si>
  <si>
    <t>Конькобежный спорт  - 0450003611Я</t>
  </si>
  <si>
    <t>Кубок России</t>
  </si>
  <si>
    <t>16-18     января</t>
  </si>
  <si>
    <t>ГУДО РК ШВСМ</t>
  </si>
  <si>
    <t>Минспорт, СКР</t>
  </si>
  <si>
    <t>6-8         ноября</t>
  </si>
  <si>
    <t>Коломна</t>
  </si>
  <si>
    <t xml:space="preserve">ГАУ РК ЦСМ         </t>
  </si>
  <si>
    <t>Легкая атлетика   - 0020001611Я</t>
  </si>
  <si>
    <t xml:space="preserve">Республиканский осенний кросс памяти Л.Н.Елькиной в зачет круглогодичной Спартакиады среди МО (1 и 2 группа), в зачет круглогодичной юношеской Спартакиады среди МО РК (1 и 2 группы), в зачет круглогодичной Спартакиады среди ветеранов РК </t>
  </si>
  <si>
    <t>Лыжные гонки  - 0310005611Я</t>
  </si>
  <si>
    <t>Всероссийские соревнования "Сыктывкарская лыжня"</t>
  </si>
  <si>
    <t>Большелуг  Корткеросского р-на</t>
  </si>
  <si>
    <t>ГАУ РК ЦСМ     МОМР  Корткеросский</t>
  </si>
  <si>
    <t>ГАУ РК ЦСМ    МОМР               Корткеросский      ФЛС РК</t>
  </si>
  <si>
    <t>ГАУ РК ЦСМ     МОМР Ижемский</t>
  </si>
  <si>
    <t>Республиканские соревнования на призы МСМК Ю.Ивановой</t>
  </si>
  <si>
    <t>Открытые республиканские соревнования "Печорская весна"</t>
  </si>
  <si>
    <t>Настольный теннис  - 0040002611Я</t>
  </si>
  <si>
    <t>Открытый республиканский турнир памяти А.Р.Несанелиса</t>
  </si>
  <si>
    <t>ГАУ РК ЦСМ   ОФТ РК</t>
  </si>
  <si>
    <t>ГАУ РК ЦСМ      ОФТ РК</t>
  </si>
  <si>
    <t>Северное многоборье   - 1720005311Я</t>
  </si>
  <si>
    <t>Открытый  чемпионат РК и первенство РК по национальным видам спорта "Северное многоборье" в зачет круглогодичной Спартакиады среди МО РК (2 группа)</t>
  </si>
  <si>
    <t>Плавание  - 0070001611Я</t>
  </si>
  <si>
    <t xml:space="preserve">ГАУ РК  ЦСМ    МОГО Сыктывкар  ФП РК </t>
  </si>
  <si>
    <t xml:space="preserve">ГАУ РК ЦСМ    МОГО Сыктывкар       ФП РК </t>
  </si>
  <si>
    <t>ГАУ РК ЦСМ   МОГО Ухта         ФП РК</t>
  </si>
  <si>
    <t xml:space="preserve"> МОГО Ухта   </t>
  </si>
  <si>
    <t xml:space="preserve">Открытые республиканские соревнования по плаванию "Кубок Федерации плавания РК" </t>
  </si>
  <si>
    <t>МОГО Инта</t>
  </si>
  <si>
    <t>ГАУ РК ЦСМ   МОГО Инта    ФП РК</t>
  </si>
  <si>
    <t>ГАУ РК ЦСМ      МОГО Сыктывкар</t>
  </si>
  <si>
    <t>ГАУ РК ЦСМ      МОГО Сыктывкар     ФП РК</t>
  </si>
  <si>
    <t>Полиатлон  - 0750005411Я</t>
  </si>
  <si>
    <t>ГАУ РК ЦСМ   МОГО Ухта  ФПРК</t>
  </si>
  <si>
    <t>ГАУ РК ЦСМ    МОГО Ухта  ФПРК</t>
  </si>
  <si>
    <t>Рукопашный бой  - 1000001311Я</t>
  </si>
  <si>
    <t>ФРБ РК</t>
  </si>
  <si>
    <t>8-12      апреля</t>
  </si>
  <si>
    <t>ГУРК  ЦСПСК</t>
  </si>
  <si>
    <t>МО Ухта</t>
  </si>
  <si>
    <t>09-11   декабря</t>
  </si>
  <si>
    <t>11-13     февраля</t>
  </si>
  <si>
    <t>ЦСП СК,      ФРБ РК</t>
  </si>
  <si>
    <t>4-6             ноября</t>
  </si>
  <si>
    <t>Самбо  - 0790001411Я</t>
  </si>
  <si>
    <t xml:space="preserve">ГАУ РК ЦСМ    </t>
  </si>
  <si>
    <t>Усть-Кулом</t>
  </si>
  <si>
    <t>ГАУ РК ЦСМ    МОГО      Сыктывкар          ФСБС РК</t>
  </si>
  <si>
    <t xml:space="preserve">ГАУ РК ЦСМ     </t>
  </si>
  <si>
    <t>Республиканский туринр, посвященный Всероссийскому Дню самбо</t>
  </si>
  <si>
    <t>Пауэрлифтинг   - 0740001411Я</t>
  </si>
  <si>
    <t>Рыболовный спорт — 0920005411Г</t>
  </si>
  <si>
    <t>Чемпионат РК по ловле рыбы на мормышку со льда</t>
  </si>
  <si>
    <t>ГАУ РК ЦСМ  КРООиР</t>
  </si>
  <si>
    <t>12             июля</t>
  </si>
  <si>
    <t>Чемпионат РК по ловле рыбы спинингом с лодок</t>
  </si>
  <si>
    <t>Спортивное ориентирование   - 0830005511Я</t>
  </si>
  <si>
    <t>Корткерос</t>
  </si>
  <si>
    <t>Пулевая стрельба  - 0440001611Я</t>
  </si>
  <si>
    <t>ГАУ РК ЦСМ   ФСС РК</t>
  </si>
  <si>
    <t>Танцевальный спорт  - 0860001511Я</t>
  </si>
  <si>
    <t>Теннис  - 0130002611Я</t>
  </si>
  <si>
    <t xml:space="preserve">Чемпионат РК  </t>
  </si>
  <si>
    <t>Открытый командный Чемпионат РК</t>
  </si>
  <si>
    <t>Тхэквондо  - 0470001611Я</t>
  </si>
  <si>
    <t>Всероссийский турнир пам. В.Кокорина (ГТФ)</t>
  </si>
  <si>
    <t xml:space="preserve">  6-8      марта</t>
  </si>
  <si>
    <t>ФТ РК</t>
  </si>
  <si>
    <t>ФТ ГТФ РК</t>
  </si>
  <si>
    <t>Чемпионат и первенство РК</t>
  </si>
  <si>
    <t>25-27    марта</t>
  </si>
  <si>
    <t>ЦСП СК,       ФТ РК</t>
  </si>
  <si>
    <t>Кубок РК (ГТФ)</t>
  </si>
  <si>
    <t>Тяжелая атлетика  - 0480001611Я</t>
  </si>
  <si>
    <t>Фигурное катание на коньках  - 0500003611Я</t>
  </si>
  <si>
    <t>Открытое Первенство РК среди юношей и девушек</t>
  </si>
  <si>
    <t>24-27      марта</t>
  </si>
  <si>
    <t>МО  Воркута</t>
  </si>
  <si>
    <t>Республиканский турнирсреди юношей и девушек  пам.ПадалкоИ.</t>
  </si>
  <si>
    <t>МО  Инта</t>
  </si>
  <si>
    <t>Футбол – 0010002611Я</t>
  </si>
  <si>
    <t xml:space="preserve">ГАОУ ДОД РК ДЮЦСТ       </t>
  </si>
  <si>
    <t>Финал Кубка "Лукойл-Коми"</t>
  </si>
  <si>
    <t>Мини-футбол (футзал)  - 0010022811Я</t>
  </si>
  <si>
    <t>Зональные соревнования "Мини-футбол в школу" среди юношей и девушек 1996-97 и 2000-2001 г.р.</t>
  </si>
  <si>
    <t>5-8     января</t>
  </si>
  <si>
    <t>Печора, Ухта    Сыктывкар</t>
  </si>
  <si>
    <t>МО РК, Минобраз РК</t>
  </si>
  <si>
    <t>МО Печора, Ухта, Сыктывкар</t>
  </si>
  <si>
    <t>Зональные соревнования "Мини-футбол в школу" среди юношей и девушек 1994-95 и 1998-99 г.р.</t>
  </si>
  <si>
    <t>13-16     января</t>
  </si>
  <si>
    <t xml:space="preserve"> МО РК, Минобраз РК</t>
  </si>
  <si>
    <t>Всероссийские соревнования среди команд ГОУ для детей-сирот среди юношей 1997-98 г.р.</t>
  </si>
  <si>
    <t>9-12     марта</t>
  </si>
  <si>
    <t>ЦСП СК</t>
  </si>
  <si>
    <t>ЦСП СК,  ФФ РК</t>
  </si>
  <si>
    <t>Первенство РК среди юношей 1996-97 г.р. в зачет Спартакиады</t>
  </si>
  <si>
    <t>02-06        марта</t>
  </si>
  <si>
    <t>Минобраз РК</t>
  </si>
  <si>
    <t>МР Печора</t>
  </si>
  <si>
    <t>III Республиканский турнир среди ветеранов памяти Председателя Госсовета РК И.Е.Кулакова</t>
  </si>
  <si>
    <t xml:space="preserve">18-22                  февраля </t>
  </si>
  <si>
    <t>ФФ РК,           МО МР Печора</t>
  </si>
  <si>
    <t>МО МР Печора</t>
  </si>
  <si>
    <t>Финальные соревнования "Мини-футбол в школу" среди юношей и девушек 2000-2001 и 1998-99 г.р.</t>
  </si>
  <si>
    <t>26-30         января</t>
  </si>
  <si>
    <t xml:space="preserve">ЦСП СК, МО РК, ФФ РК, </t>
  </si>
  <si>
    <t>ГОУДОД РК ДЮСШ по футболу</t>
  </si>
  <si>
    <t xml:space="preserve">ГАОУ ДОД РК ДЮЦСТ    МОГО Ухта       ФФРК  </t>
  </si>
  <si>
    <t xml:space="preserve">Республиканский турнир памяти И.Е.Кулакова    </t>
  </si>
  <si>
    <t>Сысольский район</t>
  </si>
  <si>
    <t>Республиканский турнир памяти М.Савочкина</t>
  </si>
  <si>
    <t>Хоккей  - 0030004611Я</t>
  </si>
  <si>
    <t xml:space="preserve"> Сосногорск</t>
  </si>
  <si>
    <t>Хоккей с мячом  - 1400004511Я</t>
  </si>
  <si>
    <t>Первенство СЗФО России в зачет Зимней Спартакиады учащихся среди юношей 1996-97 г.р.</t>
  </si>
  <si>
    <t>Январь</t>
  </si>
  <si>
    <t>ЦСП СК, ГОУДОД РК</t>
  </si>
  <si>
    <t>Открытый республиканский турнир памяти А.Нейфельда  среди младших юношей 1998-2000 г.р.</t>
  </si>
  <si>
    <t>4-6         ноября</t>
  </si>
  <si>
    <t>ГОУДОД РК ДЮСШ по х/м</t>
  </si>
  <si>
    <t>Всероссийские соревнования на призы Федерации хоккея с мячом России среди юношей 1993-94 г.р. и 1995-96 г.р.</t>
  </si>
  <si>
    <t>6-9                     ноября</t>
  </si>
  <si>
    <t>ГУДО РК СДЮСШОР по х/м</t>
  </si>
  <si>
    <t>Кубок Главы РК</t>
  </si>
  <si>
    <t>1-4 ноября</t>
  </si>
  <si>
    <t>КРФХсМ</t>
  </si>
  <si>
    <t>Шахматы- 0880002411Я</t>
  </si>
  <si>
    <t>Дзюдо</t>
  </si>
  <si>
    <t>Сык-р</t>
  </si>
  <si>
    <t>УК Сык-р</t>
  </si>
  <si>
    <t xml:space="preserve">АРК по ФКСиТ </t>
  </si>
  <si>
    <t>УК МО Сык-р ГУДО РК ШВСМ     ФП РК</t>
  </si>
  <si>
    <t>УФКСТ МО Ухта</t>
  </si>
  <si>
    <t>ГУДО РК ШВСМ ФП РК</t>
  </si>
  <si>
    <t>УМФКС МО Инта</t>
  </si>
  <si>
    <t>УК МО Сык-р ДЮСШ-3</t>
  </si>
  <si>
    <t>УКСМ МО Усинск</t>
  </si>
  <si>
    <t>Росспорт, ВФП</t>
  </si>
  <si>
    <t>Футбол</t>
  </si>
  <si>
    <t>Шахматы   - 0880002411Я</t>
  </si>
  <si>
    <t>Открытое Первенство РК "Молодые таланты" среди юношей и девушек до 10,12,14,16 лет</t>
  </si>
  <si>
    <t>3-11       января</t>
  </si>
  <si>
    <t>МУ УФКС АМО ГО Ухта</t>
  </si>
  <si>
    <t>Шахматы   - 0880002511Я</t>
  </si>
  <si>
    <t>Открытый республиканский лично-командный турнир памяти Ю.С.Ошуркова по быстрым шахматам</t>
  </si>
  <si>
    <t>Спортивный туризм — 0840005411Я</t>
  </si>
  <si>
    <t>20-22 ноября</t>
  </si>
  <si>
    <t>Республиканские соревнования</t>
  </si>
  <si>
    <t>Всероссийские соревнования</t>
  </si>
  <si>
    <t xml:space="preserve">Воркута </t>
  </si>
  <si>
    <t>АРК по ФКС    Минсельхоз РК</t>
  </si>
  <si>
    <t xml:space="preserve"> Республиканский турнир памяти В.В.Таушана среди мужских команд ветеранов в зачет круглогодичной Спартакиады ветеранов РК</t>
  </si>
  <si>
    <t xml:space="preserve">ГАУ РК ЦСМ      МОМР Усть-Вымский    ОФТ РК </t>
  </si>
  <si>
    <t xml:space="preserve">Республиканский турнир "Кубок Приполярья" в зачет круглогодичной Спартакиады среди ветеранов РК </t>
  </si>
  <si>
    <t>ГАУ РК ЦСМ     МОГО Ухта       ОФТ РК</t>
  </si>
  <si>
    <t xml:space="preserve">АРК по ФКС        МО РК   </t>
  </si>
  <si>
    <t xml:space="preserve">АРК по ФКС     МО РК  </t>
  </si>
  <si>
    <t>Чемпионат России по баскетболу среди женских команд высшей лиги  -  участвует команда "Зыряночка" г.Сыктывкар</t>
  </si>
  <si>
    <t>АРК по ФКС                             МО РК</t>
  </si>
  <si>
    <t xml:space="preserve">октябрь-ноябрь </t>
  </si>
  <si>
    <t>Открытый Кубок РК, открытый республиканский турнир на призы ГБОУДОД РК "КДЮСШ № 1"</t>
  </si>
  <si>
    <t>ГАУ РК ЦСМ   МОГО Усинск       ФСБС РК</t>
  </si>
  <si>
    <t xml:space="preserve">Открытый республиканский турнир среди юношей и девушек (8-18 лет) </t>
  </si>
  <si>
    <t>Открытое первенство РК среди юношей и девушек (8-18 лет). Турнир по системе РТТ</t>
  </si>
  <si>
    <t>ФСК РК</t>
  </si>
  <si>
    <t xml:space="preserve">  Минобраз РК          НО АСБ  </t>
  </si>
  <si>
    <t>Чемпионат России по плаванию (интеллект)</t>
  </si>
  <si>
    <t>ГАУ РК ЦСМ           МОМР Княжпогостский</t>
  </si>
  <si>
    <t>Чемпионат России по плаванию лиц с ПОДА</t>
  </si>
  <si>
    <t>Чемпионат России по пулевой стрельбе лиц с ПОДА</t>
  </si>
  <si>
    <t>Чемпионат России по конному спорту лиц с ПОДА</t>
  </si>
  <si>
    <t>Йошкар-Ола</t>
  </si>
  <si>
    <t>Кубок Федерации бадминтона РК на призы ОАО "Мегафон" — 3 этап</t>
  </si>
  <si>
    <t>22             февраля</t>
  </si>
  <si>
    <t>Кубок Федерации бадминтона РК на призы ОАО "Мегафон" — 4 этап</t>
  </si>
  <si>
    <t>29             марта</t>
  </si>
  <si>
    <t>9-10          мая</t>
  </si>
  <si>
    <t>Кубок Федерации бадминтона РК на призы ОАО "Мегафон" — 1 этап</t>
  </si>
  <si>
    <t>Кубок Федерации бадминтона РК на призы ОАО "Мегафон" — 2 этап</t>
  </si>
  <si>
    <t>27 января - 1 февраля</t>
  </si>
  <si>
    <t>17-19   февраля</t>
  </si>
  <si>
    <t>31 марта -    5 апреля</t>
  </si>
  <si>
    <t>30 марта -    3 апреля</t>
  </si>
  <si>
    <t>20-25  августа</t>
  </si>
  <si>
    <t>Открытый чемпионат РК среди мужчин и женщин 1993 г.р. и старше - 1 этап. Открытое первенство РК среди юниоров и юниорок 1994-1995, г.р., юношей и девушек 1996-1997, 1998-1999, 2000-2001 г.г.р. - 1 этап</t>
  </si>
  <si>
    <t>Открытый чемпионат РК среди мужчин и женщин 1993 г.р. и старше - 2 этап. Открытое первенство РК среди юниоров и юниорок 1994-1995, г.р., юношей и девушек 1996-1997, 1998-1999, 2000-2001 г.г.р. - 2 этап</t>
  </si>
  <si>
    <t>28 ноября -   2 декабря</t>
  </si>
  <si>
    <t>19-23   декабря</t>
  </si>
  <si>
    <t xml:space="preserve">Кубок РК среди мужчин и женщин  </t>
  </si>
  <si>
    <t xml:space="preserve">24-25   января   </t>
  </si>
  <si>
    <t>22    февраля</t>
  </si>
  <si>
    <t>Первенство РК чреди юношей и девушек до 18 лет (пирамида)</t>
  </si>
  <si>
    <t>26-27   сентября</t>
  </si>
  <si>
    <t>12-13    декабря</t>
  </si>
  <si>
    <t>16-17       мая</t>
  </si>
  <si>
    <t>Чемпионат РК (пирамида)</t>
  </si>
  <si>
    <t>Командный кубок РК среди мужчин и женщин (московская пирамида)</t>
  </si>
  <si>
    <t>Чемпионат РК(московская пирамида)</t>
  </si>
  <si>
    <t>7               марта</t>
  </si>
  <si>
    <t xml:space="preserve">21-25 января </t>
  </si>
  <si>
    <t>4-8    февраля</t>
  </si>
  <si>
    <t>Открытый республиканский турнир "Память", посвященный Дню вывода советских войск из Афганистана (мужчины 1996-1975 г.р., юниоры 1997-1998 г.р., юноши 1999-2000, 2001-2002 г.г.р.)</t>
  </si>
  <si>
    <t>19-22    февраля</t>
  </si>
  <si>
    <t xml:space="preserve">26-29 ноября </t>
  </si>
  <si>
    <t>Республиканский турнир "Кубок Тимана"</t>
  </si>
  <si>
    <t>4-7     марта</t>
  </si>
  <si>
    <t>19-22   ноября</t>
  </si>
  <si>
    <t xml:space="preserve">12-15 марта </t>
  </si>
  <si>
    <t xml:space="preserve">24-26 апреля </t>
  </si>
  <si>
    <t>Республиканский турнир при поддержке ООО "РН-Северная нефть"</t>
  </si>
  <si>
    <t xml:space="preserve">18-20 декабря </t>
  </si>
  <si>
    <t>Всероссийский турнир класса  "А" "Мемориал МСМК Э.Захарова", мужчины 1996-1975 г.р.</t>
  </si>
  <si>
    <t>Республиканский турнир памяти Н. П. Лунина</t>
  </si>
  <si>
    <t xml:space="preserve">4-6 сентября </t>
  </si>
  <si>
    <t xml:space="preserve">XV республиканский турнир памяти КМС  Е.Политова     </t>
  </si>
  <si>
    <t xml:space="preserve">11-13 декабря </t>
  </si>
  <si>
    <t>Первенство РК среди  юношей 1998-1999 г.р.</t>
  </si>
  <si>
    <t xml:space="preserve">23-25 января </t>
  </si>
  <si>
    <t>Первенство РК среди  юношей 1995-1997 г.р.</t>
  </si>
  <si>
    <t xml:space="preserve">Открытый республиканский турнир памяти воинов, погибших в Афганистане и Чечне среди юношей 1999-2000, 2001-2002 г.г.р. </t>
  </si>
  <si>
    <t xml:space="preserve">14-15 февраля </t>
  </si>
  <si>
    <t>Международный турнир финно-угорских народов памяти президента Федерации греко-римской борьбы РК А.В.Пиксайкина среди юношей 1999-2000, 2001-2003 г.г.р.</t>
  </si>
  <si>
    <t>3-5      апреля</t>
  </si>
  <si>
    <t xml:space="preserve">Чемпионат РК </t>
  </si>
  <si>
    <t>Первенство РК среди  юношей 2000-2001 г.р.</t>
  </si>
  <si>
    <t xml:space="preserve">25-27 сентября </t>
  </si>
  <si>
    <t xml:space="preserve">Открытое первенство РК среди юношей 1999-2000 г.р. на Кубок Президента Союза городов Заполярья и Крайнего Севера России И.Л. Шпектора </t>
  </si>
  <si>
    <t xml:space="preserve">Всероссийский юбилейный турнир "Олимпийские надежды" среди юношей 1997-1999 г.р., 2000 г.р. и моложе </t>
  </si>
  <si>
    <t xml:space="preserve">20-22 февраля </t>
  </si>
  <si>
    <t>ФГРБ РК</t>
  </si>
  <si>
    <t>Республиканский турнир памяти Героя СССР Н.В.Оплеснина</t>
  </si>
  <si>
    <t>15-20  октября</t>
  </si>
  <si>
    <t>Республиканский турнир среди юношей и девушек, посвященный 33-летней годовщине ДЮСШ №2</t>
  </si>
  <si>
    <t xml:space="preserve">25-27 декабря </t>
  </si>
  <si>
    <t xml:space="preserve">21-22 ноября </t>
  </si>
  <si>
    <t>Открытый Чемпионат РК</t>
  </si>
  <si>
    <t>7-8     февраля</t>
  </si>
  <si>
    <t xml:space="preserve">Республиканский турнир "Северная грация" на призы ООО "Энергостандарт" </t>
  </si>
  <si>
    <t xml:space="preserve">25-26 апреля </t>
  </si>
  <si>
    <t>10-15 марта</t>
  </si>
  <si>
    <t>Республиканский турнир "Жемчужины Севера"</t>
  </si>
  <si>
    <t>Первенство РК среди юношей и девушек 2001-2002, 2003-2004 г.г.р.</t>
  </si>
  <si>
    <t>24-25   января</t>
  </si>
  <si>
    <t>Открытый республиканский турнир памяти З.Панева</t>
  </si>
  <si>
    <t>26-27 сентября</t>
  </si>
  <si>
    <t>Мемориал памяти Э.Жигулева среди юношей и девушек</t>
  </si>
  <si>
    <t>22-23   октября</t>
  </si>
  <si>
    <t>ФД РК</t>
  </si>
  <si>
    <t xml:space="preserve"> Открытый республиканский турнир среди юношей и девушек 2000-2002 г.р. памяти А.В.Белова</t>
  </si>
  <si>
    <t>28-29   ноября</t>
  </si>
  <si>
    <t>XIX чемпионат РК среди мужчин и женщин и первенство РК среди юношей 14-15, 16-17 лет по кекусинкай каратэ ("Кекусин")</t>
  </si>
  <si>
    <t>Кубок РК, посвященный памяти В.Пивоварова</t>
  </si>
  <si>
    <t>15    февраля</t>
  </si>
  <si>
    <t>25-28  июня</t>
  </si>
  <si>
    <t>Открытый летний Чемпионат РК. Первенство РК среди юниоров 1996-1997, 1998-1999 г.г.р.</t>
  </si>
  <si>
    <t>15-17          мая</t>
  </si>
  <si>
    <t>Открытый зимний Чемпионат РК. Первенство РК среди юниоров 1996-1997, 1998-1999 г.г.р.</t>
  </si>
  <si>
    <t>27 февраля -    3 марта</t>
  </si>
  <si>
    <t>Всероссийские и международные соревнования</t>
  </si>
  <si>
    <t>Кубок мира мастеров</t>
  </si>
  <si>
    <t>Всероссийские соревнования среди юношей и девушек 15-16 лет (1999-2000 г.р.) на призы ЗМС Р.П.Сметаниной</t>
  </si>
  <si>
    <t>24-29    марта</t>
  </si>
  <si>
    <t>27-29     ноября</t>
  </si>
  <si>
    <t>21-25     января</t>
  </si>
  <si>
    <t xml:space="preserve">Открытое первнество РК среди юношей и девушек среднего возраста 15-16 лет (1999-2000 г.р.) </t>
  </si>
  <si>
    <t>27 января -   1 февраля</t>
  </si>
  <si>
    <t>Открытые массовые республиканские соревнования на призы Нины и Василия Рочевых</t>
  </si>
  <si>
    <t xml:space="preserve">Республиканский турнир по лыжным гонкам на призы исследователя Севера В.А.Русанова </t>
  </si>
  <si>
    <t xml:space="preserve">13-15 ноября </t>
  </si>
  <si>
    <t xml:space="preserve">Открытые республиканские соревнования по лыжным гонкам на призы спортивной семьи Филипповых </t>
  </si>
  <si>
    <t xml:space="preserve">21-22         марта </t>
  </si>
  <si>
    <t xml:space="preserve">Первенство РК среди юношей и девушек младшего возраста (2001-2002 г.р.) </t>
  </si>
  <si>
    <t>Открытые Республиканские соревнования среди любителей лыжного спорта памяти МС СССР Ю.Шарова</t>
  </si>
  <si>
    <t xml:space="preserve">Открытый Чемпионат РК - Эжвинский марафон "Преодолей себя" </t>
  </si>
  <si>
    <t xml:space="preserve">женщины, мужчины -18-25 лет                            26-34 года                                                               35-49 лет                                                                       50-59 лет                                                                        60 лет и старше </t>
  </si>
  <si>
    <t>20-24    августа</t>
  </si>
  <si>
    <t>Сыктывкар    Выльгорт</t>
  </si>
  <si>
    <t>Республиканские соревнования на призы РЛК им.Р.Сметаниной</t>
  </si>
  <si>
    <t>19-20      ноября</t>
  </si>
  <si>
    <t>Новогодняя спринтерская смешанная эстафета на призы ЗМС Н.С.Бажукова</t>
  </si>
  <si>
    <t>29     декабря</t>
  </si>
  <si>
    <t>Открытый республиканский  турнир памяти Ф.Грушевского</t>
  </si>
  <si>
    <t xml:space="preserve">23-25 октября </t>
  </si>
  <si>
    <t>27-29   марта</t>
  </si>
  <si>
    <t>9-13     февраля</t>
  </si>
  <si>
    <t>Первенство РК "Веселый дельфин"</t>
  </si>
  <si>
    <t xml:space="preserve">25-28 февраля </t>
  </si>
  <si>
    <t>23-27     марта</t>
  </si>
  <si>
    <t xml:space="preserve">Республиканский турнир памяти МС С.Чупракова       </t>
  </si>
  <si>
    <t xml:space="preserve">15-17 апреля </t>
  </si>
  <si>
    <t>Республиканский турнир памяти И.М.Мауляшева</t>
  </si>
  <si>
    <t>Открытое Первенство РК среди ДЮСШ</t>
  </si>
  <si>
    <t>29-30  ноября</t>
  </si>
  <si>
    <t>25-29    марта</t>
  </si>
  <si>
    <t xml:space="preserve">Открытый республиканский турнир среди юниоров, юношей, посвященный 70-летию Победы в ВОВ </t>
  </si>
  <si>
    <t>2-3           мая</t>
  </si>
  <si>
    <t>Открытый республиканский турнир на призы Президента Федерации рукопашного боя РК</t>
  </si>
  <si>
    <t>Республиканский турнир в рамках программы "Спорт против наркотиков"</t>
  </si>
  <si>
    <t>13-15   марта</t>
  </si>
  <si>
    <t>Республиканский турнир памяти МС К.Терентьева</t>
  </si>
  <si>
    <t>Республиканский турнир памяти-воинов интернационалистов А.Низамиди и С.Воронова</t>
  </si>
  <si>
    <t>Чемпионат РК и первенство РК (мужчины боевое самбо, мужчины, женщины, юниоры и юниорки 1996-1997 г.р., юноши и девушки 1998-1999 г.р.)</t>
  </si>
  <si>
    <t>5-8     ноября</t>
  </si>
  <si>
    <t>Республиканский турнир на призы чемпиона мира, МСМК   К.А.Лахтионова</t>
  </si>
  <si>
    <t>Открытый республиканский  турнир памяти В.А.Малышева (1999-2001 г.р, 1996-1998 г.р)</t>
  </si>
  <si>
    <t xml:space="preserve">28-29 апреля </t>
  </si>
  <si>
    <t xml:space="preserve">Республиканский турнир памяти Е.Н.Шеперкина </t>
  </si>
  <si>
    <t xml:space="preserve">13-15  ноября </t>
  </si>
  <si>
    <t xml:space="preserve">13-15 февраля </t>
  </si>
  <si>
    <t xml:space="preserve">16-18 октября </t>
  </si>
  <si>
    <t>Смешанное боевое единоборство (ММА) - 0720001412А</t>
  </si>
  <si>
    <t>Чемпионат РК (мужчины старше 18 лет)</t>
  </si>
  <si>
    <t xml:space="preserve">Чемпионат РК по жиму штанги лежа среди мужчин и женщин, Первенство РК по жиму штанги лежа среди юниоров от 19 до 23 лет и юношей до 18 лет </t>
  </si>
  <si>
    <t xml:space="preserve">Кубок РК среди мужчин и женщин </t>
  </si>
  <si>
    <t>23-26       апреля</t>
  </si>
  <si>
    <t>28          марта</t>
  </si>
  <si>
    <t>I этап (республиканский)  VII зимней спартакиады учащихся России</t>
  </si>
  <si>
    <t>10-11    января</t>
  </si>
  <si>
    <t>Кубок РК по спортивному ориентированию на лыжах (II этап, лично-командный) среди учащихся и молодежи "Сыктывдинские гонки" (МЖ-12, 14, 17, 20, 21)</t>
  </si>
  <si>
    <t>17-18   января</t>
  </si>
  <si>
    <t>Кубок РК по спортивному ориентированию на лыжах (III этап, лично-командный) среди учащихся и молодежи "Северное сияние"(МЖ-12, 14, 17, 20, 21)</t>
  </si>
  <si>
    <t>Первенство РК по спортивному ориентированию на лыжах среди учащихся и молодежи  (МЖ-12, 14, 17, 20)</t>
  </si>
  <si>
    <t xml:space="preserve">21-22    февраля </t>
  </si>
  <si>
    <t>28 февраля -    1 марта</t>
  </si>
  <si>
    <t>Республиканские соревнования по спортивному ориентированию на лыжах "Капель" (МЖ-12, 14, 17, 20, 21)</t>
  </si>
  <si>
    <t>Всероссийские массовые соревнования "Российский азимут-2015"</t>
  </si>
  <si>
    <t>Республиканские соревнования по спортивному ориентированию на лыжах "Первый снег" (МЖ-12, 14, 17, 20, 21)</t>
  </si>
  <si>
    <t>Кубок РК по спортивному ориентированию на лыжах (I этап, лично-командный) среди учащихся и молодежи, посвященный мастерам спорта Нине и Галине Забоевым (МЖ-12, 14, 17, 20, 21)</t>
  </si>
  <si>
    <t>19-20   декабря</t>
  </si>
  <si>
    <t>Кубок РК (I этап, личный) по спортивному ориентированию бегом среди учащихся и молодежи "Майская многодневка"  (МЖ-12, 14, 16, 18,  20, 21)</t>
  </si>
  <si>
    <t>12-13   июня</t>
  </si>
  <si>
    <t>Коччойяг Сыктывдинский район</t>
  </si>
  <si>
    <t>Кубок РК (II этап, личный) по спортивному ориентированию бегом среди учащихся и молодежи "Золотая осень"  (МЖ-12, 14, 16, 18,  20, 21)</t>
  </si>
  <si>
    <t>21    сентября</t>
  </si>
  <si>
    <t>Личный чемпионат РК (МЖ-21). Личное первенство РК по спортивному ориентированию бегом среди учащихся и молодежи (МЖ-12, 14, 16, 18, 20)</t>
  </si>
  <si>
    <t>3-4    октября</t>
  </si>
  <si>
    <t>Кубок РК (III этап, личный) по спортивному ориентированию бегом среди учащихся и молодежи "Осенний марафон"  (МЖ-12, 14, 16, 18,  20, 21)</t>
  </si>
  <si>
    <t>20   октября</t>
  </si>
  <si>
    <t>Чемпионат РК по стрельбе из пневматического оружия. Первенство РК по стрельбе из пневматического оружия в зачет круглогодичной Спартакиады МО РК  (2 группа)</t>
  </si>
  <si>
    <t>28-31 января</t>
  </si>
  <si>
    <t>Кубок РК по стрельбе из пневматического оружия (мужчины, женщины). 1 этап VII детней Спартакиады учащихся России по пулевой стрельбе (юноши, девушки 1998-2000 г.р.). Первенство РК по стрельбе из пневматического оружия в зачет круглогодичной юношеской Спартакиады среди МО РК (1 и 2 группы) (юноши и девушки 1997-2001 г.р.)</t>
  </si>
  <si>
    <t>2-5    апреля</t>
  </si>
  <si>
    <t>Кубок Федерации пулевой и стендовой стрельбы РК по стрельбе из пневматического оружия (мужчины, женщины)</t>
  </si>
  <si>
    <t>22-25    октября</t>
  </si>
  <si>
    <t>Чемпионат РК,  соревнования "Российский студенческий бал"</t>
  </si>
  <si>
    <t>28-29 ноября</t>
  </si>
  <si>
    <t>Открытый республиканский турнир памяти В.Кокорина (ГТФ)</t>
  </si>
  <si>
    <t>4         ноября</t>
  </si>
  <si>
    <t xml:space="preserve">21-22          ноября </t>
  </si>
  <si>
    <t xml:space="preserve">24-25          января </t>
  </si>
  <si>
    <t>19-25 января</t>
  </si>
  <si>
    <t>22-28 декабря</t>
  </si>
  <si>
    <t>ФТА РК</t>
  </si>
  <si>
    <t xml:space="preserve">4-7           июня </t>
  </si>
  <si>
    <t>IV открытые республиканские соревнования на Кубок Федерации фигурного катания на коньках РК</t>
  </si>
  <si>
    <t>Первенство РК среди юношей 2001-2002 г.р.</t>
  </si>
  <si>
    <t xml:space="preserve">21-23 февраля </t>
  </si>
  <si>
    <t>Первенство РК среди юношей 2003-2004 г.р.</t>
  </si>
  <si>
    <t>Республиканский турнир среди юношей 2005-2006 г.р. посвященный Дню Победы в ВОВ</t>
  </si>
  <si>
    <t xml:space="preserve">Открытый республиканский турнир по хоккею с щайбой "Кубок имени В. Жлуктова" </t>
  </si>
  <si>
    <t xml:space="preserve">16-22 февраля </t>
  </si>
  <si>
    <t xml:space="preserve">11-15 марта </t>
  </si>
  <si>
    <t xml:space="preserve">25-29 марта </t>
  </si>
  <si>
    <t>Республиканский турнир среди юношей 2006-2007 г.р. "Кубок Деда Мороза"</t>
  </si>
  <si>
    <t>Северо-Западная детская хоккейная лига (2 этап) среди юношей 2003, 2004, 2005 г.г.р.</t>
  </si>
  <si>
    <t>Открытое первенство РК по мини-хоккею</t>
  </si>
  <si>
    <t xml:space="preserve">Республиканский турнир, посвященный памяти А.К. Савченко по классическим шахматам </t>
  </si>
  <si>
    <t xml:space="preserve">12-22 февраля </t>
  </si>
  <si>
    <t>Открытый чемпионат РК, группа дисциплин "маршрут" - 1 этап</t>
  </si>
  <si>
    <t>январь-   сентябрь</t>
  </si>
  <si>
    <t>Открытый чемпионат РК, группа дисциплин "маршрут" - 2 этап</t>
  </si>
  <si>
    <t>14-18    декабря</t>
  </si>
  <si>
    <t>Чемпионат СЗФО России, группа дисциплин "маршрут" - 2 этап</t>
  </si>
  <si>
    <t xml:space="preserve">18-19        апреля </t>
  </si>
  <si>
    <t xml:space="preserve">Чемпионат РК по киокусинкай каратэ-до </t>
  </si>
  <si>
    <t>Открытое первенство РК по киокусинкай каратэ-до</t>
  </si>
  <si>
    <t>7-8              февраля</t>
  </si>
  <si>
    <t>Кубок РК по киокусинкай каратэ-до                 "Ко-Мамору"</t>
  </si>
  <si>
    <t>16-17          мая</t>
  </si>
  <si>
    <t xml:space="preserve">Кубок РК по киокусинкай каратэ-до             </t>
  </si>
  <si>
    <t xml:space="preserve">6-8         февраля </t>
  </si>
  <si>
    <t>Первенство РК (девушки 2001 г.р. и моложе)</t>
  </si>
  <si>
    <t>Легкоатлетическая эстафета, посвященная 70-й годовщине Победы в Великой отечественной войне                                                                             (1 этап в личном зачете - памяти В.Д.Волыцкого)</t>
  </si>
  <si>
    <t>Открытый чемпионат РК и первенство РК  по кроссу и лыжероллерам</t>
  </si>
  <si>
    <t>10-13    декабря</t>
  </si>
  <si>
    <t xml:space="preserve">Чемпионат РК среди мужчин и женщин       </t>
  </si>
  <si>
    <t>29 октября - 1 ноября</t>
  </si>
  <si>
    <t xml:space="preserve">31 октября - 1 ноября </t>
  </si>
  <si>
    <t>31 октября - 1 ноября</t>
  </si>
  <si>
    <t xml:space="preserve">IX Республиканский лыжный фестиваль на лямпах, охотничьих и гоночныж лыжах на призы исполкома (МОД) "Коми войтыр" ЛЯМПИАДА - 2015 год </t>
  </si>
  <si>
    <t>7-8   февраля</t>
  </si>
  <si>
    <t xml:space="preserve">Республиканский турнир памяти А.Таушана в зачет круглогодичной Спартакиады ветеранов РК </t>
  </si>
  <si>
    <t>Республиканский турнир среди ветеранов памяти М.В.Арнацкого</t>
  </si>
  <si>
    <t xml:space="preserve">ГАУ РК  ЦСМ   МОМР Княжпогостский   </t>
  </si>
  <si>
    <t>ГАУ РК ЦСМ   МОМР Княжпогостский         ФП РК</t>
  </si>
  <si>
    <t>ГАУ РК  ЦСМ    МОГО Ухта</t>
  </si>
  <si>
    <t xml:space="preserve">ГАУ РК ЦСМ    МОГО Ухта      ФП РК </t>
  </si>
  <si>
    <t xml:space="preserve">1-3           декабря </t>
  </si>
  <si>
    <t>ФП РК МОМР Княжпогостский</t>
  </si>
  <si>
    <t xml:space="preserve">2-4           октября </t>
  </si>
  <si>
    <t>Первенство РК по боулингу среди инвалидов по слуху и интеллекту</t>
  </si>
  <si>
    <t>III круглогодичная Спартакиада инвалидов</t>
  </si>
  <si>
    <t>Первенство РК по русским шашкам</t>
  </si>
  <si>
    <t>Республиканские соревнования по русским шашкам (быстрые), посвященные международному дню инвалида</t>
  </si>
  <si>
    <t>США, Кейбл</t>
  </si>
  <si>
    <t>17-24 февраля</t>
  </si>
  <si>
    <t>Саранск</t>
  </si>
  <si>
    <t>Чемпионат и первенство России по лыжным гонкам и биатлону (ПОДА)</t>
  </si>
  <si>
    <t>Чемпионат и первенство России по лыжным гонкам по спорту глухих</t>
  </si>
  <si>
    <t>Пермь</t>
  </si>
  <si>
    <t>Норвегия, Сюрнадал</t>
  </si>
  <si>
    <t>Всероссийская Спартакиада Специальной Олимпиады по лыжным гонкам и снегоступингу</t>
  </si>
  <si>
    <t>XVIII зимние Сурдлимпийские игры</t>
  </si>
  <si>
    <t>Пенза</t>
  </si>
  <si>
    <t>Всероссийские соревнования Специальной Олимпиады по футболу и мини-футболу</t>
  </si>
  <si>
    <t>Чемпионат России по пулевой стрельбе по спорту глухих (ПМ)</t>
  </si>
  <si>
    <t>Красноярск</t>
  </si>
  <si>
    <t>Чемпионат России по пауэрлифтингу среди лиц с ПОДА</t>
  </si>
  <si>
    <t>Алексин</t>
  </si>
  <si>
    <t>Чемпионат России по настольному теннису по спорту глухих</t>
  </si>
  <si>
    <t>Зеленоград</t>
  </si>
  <si>
    <t>Чебоксары</t>
  </si>
  <si>
    <t>Всероссийская летняя Спартакиада инвалидов (14-18 лет)</t>
  </si>
  <si>
    <t>Новочебоксарск</t>
  </si>
  <si>
    <t xml:space="preserve">Всемирные Летние Игры Специальной Олимпиады </t>
  </si>
  <si>
    <t>Кубок России по пауэрлифтингу среди лиц с ПОДА</t>
  </si>
  <si>
    <t>20-30 сентября</t>
  </si>
  <si>
    <t>20-28 сентября</t>
  </si>
  <si>
    <t>Чемпионат Европы по пауэрлифтингу среди лиц с ПОДА</t>
  </si>
  <si>
    <t>28 октября - 11 ноября</t>
  </si>
  <si>
    <t>Всероссийские соревновнаия по мини-футболу (интеллект)</t>
  </si>
  <si>
    <t>13-22 ноября</t>
  </si>
  <si>
    <t>Казань</t>
  </si>
  <si>
    <t>Кубок России  боулингу по спорту глухих</t>
  </si>
  <si>
    <t>27-30 ноября</t>
  </si>
  <si>
    <t>Москва</t>
  </si>
  <si>
    <t>Кубок России по стрельбе по спорту глухих (ПМ)</t>
  </si>
  <si>
    <t>Белгород</t>
  </si>
  <si>
    <t>Кубок Мира мастеров лыжного спорта</t>
  </si>
  <si>
    <t>Всероссийские соревнования по лыжным гонкам среди ДЮСШ на призы ЗМС Р.Сметаниной среди юношей и девушек 1999-2001 г.р.</t>
  </si>
  <si>
    <t>Всероссийский  день бега  "Кросс Наций-2015"</t>
  </si>
  <si>
    <t>Всероссийские массовые соревнования по уличному баскетболу "Оранжевый мяч-2015"</t>
  </si>
  <si>
    <t>Всероссийский день бега "Кросс Наций-2015"</t>
  </si>
  <si>
    <t>XIX всероссийский спортивно-оздоровительный фестиваль "Президентские состязания"</t>
  </si>
  <si>
    <t>янвварь -февраль</t>
  </si>
  <si>
    <t>сентябрь   2014 - апрель 2015</t>
  </si>
  <si>
    <t>октябрь 2014 -     февраль 2015</t>
  </si>
  <si>
    <t>VIII республиканская  Спартакиада студентов профессиональных  образовательных организаций Республики Коми на  2014-2015 учебный год</t>
  </si>
  <si>
    <t>Чемпионат Ассоциации студенческого баскетбола России в региональном дивизионе "Республика Коми" среди мужских и женских команд</t>
  </si>
  <si>
    <t>ноябрь 2014 -       май 2015</t>
  </si>
  <si>
    <t>III  открытый турнир по Коми национальной борьбе "Вермасям"</t>
  </si>
  <si>
    <t>VII зимняя Спартакиада учащихся России</t>
  </si>
  <si>
    <t>VII летняя Спартакиада учащихся России</t>
  </si>
  <si>
    <t xml:space="preserve">Минобраз РК          АРК по ФКС </t>
  </si>
  <si>
    <t>Спартакиада народов Севера России  "Заполярные игры - 2015"</t>
  </si>
  <si>
    <t>Всероссийские зимние спортивные сельские игры</t>
  </si>
  <si>
    <t xml:space="preserve">Первенство РК по лыжным гонкам в зачет III круглогодичной республиканской Спартакиады инвалидов </t>
  </si>
  <si>
    <t>АРК по ФКС       ГАУ РК ЦСМ</t>
  </si>
  <si>
    <t>Первенство РК по бочче в зачет III круглогодичной республиканской Спартакиады инвалидов</t>
  </si>
  <si>
    <t>26-30      марта</t>
  </si>
  <si>
    <t>Первенство РК по волейболу в зачет III круглогодичной республиканской Спартакиады инвалидов</t>
  </si>
  <si>
    <t>Первенство РК по плаванию в зачет III круглогодичной республиканской Спартакиады инвалидов</t>
  </si>
  <si>
    <t>7-9             мая</t>
  </si>
  <si>
    <t>Республиканские соревнования по конному спорту среди инвалидов, посвящённые международному дню борьбы с наркоманией</t>
  </si>
  <si>
    <t>Чемпионат мира по лыжным гонкам и биатлону (ПОДА)</t>
  </si>
  <si>
    <t>16 января - 3 февраля</t>
  </si>
  <si>
    <t>Кубок мира по лыжным гонкам и биатлону (ПОДА)</t>
  </si>
  <si>
    <r>
      <t>Ю.Корея</t>
    </r>
    <r>
      <rPr>
        <sz val="8"/>
        <rFont val="Times New Roman"/>
        <family val="1"/>
      </rPr>
      <t xml:space="preserve"> (Пхендхан)</t>
    </r>
    <r>
      <rPr>
        <sz val="9"/>
        <rFont val="Times New Roman"/>
        <family val="1"/>
      </rPr>
      <t>, Япония (Саппоро)</t>
    </r>
  </si>
  <si>
    <t>Кубок России по легкой атлетике по спорту глухих</t>
  </si>
  <si>
    <t>Первенство РК по пауэрлифтингу в зачет III круглогодичной республиканской Спартакиады инвалидов</t>
  </si>
  <si>
    <t>26 февраля-  9 марта</t>
  </si>
  <si>
    <t>27 февраля - 9 марта</t>
  </si>
  <si>
    <t>27 февраля - 7 марта</t>
  </si>
  <si>
    <t>Чемпионат России по настольному теннису по спорту слепых</t>
  </si>
  <si>
    <t>11-24          марта</t>
  </si>
  <si>
    <t>2-8          марта</t>
  </si>
  <si>
    <t>1-22 февраля</t>
  </si>
  <si>
    <t>26 марта - 7 апреля</t>
  </si>
  <si>
    <t>3-14           апреля</t>
  </si>
  <si>
    <t>1-11         апреля</t>
  </si>
  <si>
    <t>5-17      апреля</t>
  </si>
  <si>
    <t>Московская  область</t>
  </si>
  <si>
    <t>Архангельская область, Малиновка</t>
  </si>
  <si>
    <t>Владимирская область</t>
  </si>
  <si>
    <t>Архангельская обасть</t>
  </si>
  <si>
    <t>Всероссийская Спартакиада Специальной Олимпиады по легкой атлетике</t>
  </si>
  <si>
    <t>13-22             мая</t>
  </si>
  <si>
    <t>13-26             мая</t>
  </si>
  <si>
    <t>20-31          мая</t>
  </si>
  <si>
    <t>23 мая -       2 июня</t>
  </si>
  <si>
    <t>Чемпионат России по легкой атлетике по спорту глухих</t>
  </si>
  <si>
    <t>13-20         июня</t>
  </si>
  <si>
    <t>25 июня -       8 июля</t>
  </si>
  <si>
    <t>9-19          июня</t>
  </si>
  <si>
    <t>7-20          июля</t>
  </si>
  <si>
    <t>22 июля-        8 августа</t>
  </si>
  <si>
    <t>США,         Лос-Анджелес</t>
  </si>
  <si>
    <t>Астраханская область</t>
  </si>
  <si>
    <t>8-17        декабря</t>
  </si>
  <si>
    <t>Всероссийский турнир по боксу класса  "А", "Мемориал МСМК Э.Захарова" (мужчины 1996-1975 г.р.)</t>
  </si>
  <si>
    <t>Республиканский турнир среди женских и юниорских (1997-1999 г.р.) команд памяти тренера женской профессиональной команды по баскетболу Валика Г.Ф. в зачет круглогодичной Спартакиады ветеранов РК</t>
  </si>
  <si>
    <t xml:space="preserve">Открытый традиционный республиканский турнир среди команд ветеранов памяти О.Шилкоплясова </t>
  </si>
  <si>
    <t>Республиканский турнир  среди юношей 1999-2000 г.р., 2001-2002 г.р.  памяти народного учителя Александра Александровича Католикова и ЗМС СССР по боксу Анатолия Михайловича Саркисова</t>
  </si>
  <si>
    <t xml:space="preserve">Чемпионат РК. Первенство РК среди юниоров </t>
  </si>
  <si>
    <t>XIII Всероссийский Мемориал ЗМС В.А.Паршукова</t>
  </si>
  <si>
    <t xml:space="preserve">19            апреля </t>
  </si>
  <si>
    <t>16-20     марта</t>
  </si>
  <si>
    <t>Первенство РК среди юношей и девушек 1999-2000 г.р. в зачет круглогодичной юношеской Спартакиады среди МО РК (1 и 2 группы)</t>
  </si>
  <si>
    <t xml:space="preserve"> Республиканский турнир  среди женских команд ветеранов в зачет круглогодичной Спартаикады ветеранов РК</t>
  </si>
  <si>
    <t>10-15     марта</t>
  </si>
  <si>
    <t xml:space="preserve">АРК по ФКС     </t>
  </si>
  <si>
    <t>Чемпионат СЗФО России по художественной гимнастике</t>
  </si>
  <si>
    <t xml:space="preserve">Всероссийский юбилейный турнир по греко-римской борьбе "Олимпийские надежды" среди юношей 1997-1999 г.р., 2000 г.р. и моложе </t>
  </si>
  <si>
    <r>
      <t xml:space="preserve">Чемпионат РК и первенство РК "Богатыри земли Коми" </t>
    </r>
    <r>
      <rPr>
        <sz val="10"/>
        <rFont val="Times New Roman"/>
        <family val="1"/>
      </rPr>
      <t xml:space="preserve">   </t>
    </r>
  </si>
  <si>
    <t>Первенство РК среди юношей и девушек 1999-2000 г.р.в зачет круглогодичной юношеской Спартакиады среди МО РК (1 и 2 группы)</t>
  </si>
  <si>
    <t>20-22    марта</t>
  </si>
  <si>
    <t xml:space="preserve">Чемпионат РК среди мужчин и женщин 1997 г.р. и старше </t>
  </si>
  <si>
    <t>18-19    апреля</t>
  </si>
  <si>
    <t>18-22 февраля</t>
  </si>
  <si>
    <t>2-6         марта</t>
  </si>
  <si>
    <t>7                марта</t>
  </si>
  <si>
    <t>8           марта</t>
  </si>
  <si>
    <t>Усть-Цильма</t>
  </si>
  <si>
    <t xml:space="preserve">Республиканские соревнования на призы мастеров спорта Юшковых </t>
  </si>
  <si>
    <t>Республиканские соревнования "Гонка мужества" на призы мастеров спорта международного класса Михаила и Евгения Дуркиных                                                                       девушки юноши 2005 г.р. и моложе                 2003-2004 г.р.                                                     2001-2002 г.р.                                                    1999-2000 г.р.                                                         1997-1998 г.р.</t>
  </si>
  <si>
    <t xml:space="preserve">Первенство РК среди молодежи не старше 21 года. Первенство РК среди юношей и девушек до 18 лет в зачет круглогодичной юношеской  Спартакиады среди МО РК (1 и 2 группы) </t>
  </si>
  <si>
    <t xml:space="preserve">5-8             ноября </t>
  </si>
  <si>
    <t>Чемпионат и первенство СЗФО России</t>
  </si>
  <si>
    <t>Чемпионат и первенство СЗФО России по плаванию</t>
  </si>
  <si>
    <t>25-29     марта</t>
  </si>
  <si>
    <t xml:space="preserve">31 января -     1 февраля </t>
  </si>
  <si>
    <t>Первенство РК среди юниоров 19-23 года. Первенство РК среди юношей 14-18 лет к зачет круглогодичной юношеской Спартакиады среди МО РК (1 и 2 группы)</t>
  </si>
  <si>
    <t>Чемпионат РК (лично-командный) МЖ-21. Первенство РК (лично-командное) по спортивному ориентированию на лыжах среди ветеранов МЖ-35</t>
  </si>
  <si>
    <t>Открытый Чемпионат РК, первенство РК среди юношей и девушек 12-14, 14-17 лет (ИТФ, ВТФ) в зачет круглогодичной юношеской Спартакиады среди МО РК  (1 группа)</t>
  </si>
  <si>
    <t>Троицко-Печорск</t>
  </si>
  <si>
    <t>11-15       мая</t>
  </si>
  <si>
    <t>15-22       мая</t>
  </si>
  <si>
    <t>25-29        мая</t>
  </si>
  <si>
    <t>12-16       января</t>
  </si>
  <si>
    <t>18-22        января</t>
  </si>
  <si>
    <t>21-24       января</t>
  </si>
  <si>
    <t>26-30      января</t>
  </si>
  <si>
    <t xml:space="preserve">ГАОУ ДОД РК ДЮЦСТ     МОГО Воркута       ФФРК  </t>
  </si>
  <si>
    <t xml:space="preserve">ГАОУ ДОД РК ДЮЦСТ    МОГО Сыктывкар       ФФРК  </t>
  </si>
  <si>
    <t xml:space="preserve">ГАОУ ДОД РК ДЮЦСТ     МОГО Сыктывкар       ФФРК  </t>
  </si>
  <si>
    <t>Республиканские соревнования "Мини-футбол в школу" среди юношей и девушек 1999-2000 г.р.в зачет  XVI Коми республиканской Спартакиады учащихся образовательных учреждений "За здоровую РК в 21 веке"</t>
  </si>
  <si>
    <t>Республиканские соревнования "Мини-футбол в школу" среди юношей и девушек 1997-1998 г.р. в зачет  XVI Коми республиканской Спартакиады учащихся образовательных учреждений "За здоровую РК в 21 веке"</t>
  </si>
  <si>
    <t>Республиканские соревнования "Мини-футбол в школу" среди юношей и девушек 2001-2002 г.р. в зачет  XVI Коми республиканской Спартакиады учащихся образовательных учреждений "За здоровую РК в 21 веке"</t>
  </si>
  <si>
    <t>Республиканские соревнования "Мини-футбол в школу" среди юношей и девушек 2003-2004 г.р. в зачет  XVI Коми республиканской Спартакиады учащихся образовательных учреждений "За здоровую РК в 21 веке"</t>
  </si>
  <si>
    <t>Первенство РК среди юношей 2005-2006 г.р.</t>
  </si>
  <si>
    <t>Первенство РК среди юношей 1999-2000 г.р.в зачет круглогодичной юношеской Спартакиады среди МО РК (1 и 2 группы)</t>
  </si>
  <si>
    <t>Республиканские соревнования на призы клуба "Золотая шайба" среди юношей 2002-2003 г.р. в зачет XVI Коми республиканской Спартакиады учащихся образовательных учреждений "За здоровую РК в 21 веке"</t>
  </si>
  <si>
    <t>21-25             января</t>
  </si>
  <si>
    <t>Республиканские соревнования на призы клуба "Золотая шайба" среди юношей 2000-2001 г.р. в зачет XVI Коми республиканской Спартакиады учащихся образовательных учреждений "За здоровую РК в 21 веке"</t>
  </si>
  <si>
    <t>29 января -   1 февраля</t>
  </si>
  <si>
    <t>Республиканские соревнования на призы клуба "Золотая шайба" среди юношей 2004-2005 г.р. в зачет XVI Коми республиканской Спартакиады учащихся образовательных учреждений "За здоровую РК в 21 веке"</t>
  </si>
  <si>
    <t>9-12     февраля</t>
  </si>
  <si>
    <t>4-6       сентября</t>
  </si>
  <si>
    <t xml:space="preserve">Республиканский турнир, посвященный празднованию дня города Усинска </t>
  </si>
  <si>
    <t xml:space="preserve">Открытый республиканский турнир памяти чемпиона Мира,  Европы и Олимпийских игр ЗМС С.Капустина </t>
  </si>
  <si>
    <t xml:space="preserve">Чемпионат РК среди мужчин и женщин в зачет круглогодичной спартакиады среди МО ГО РК, первенство РК среди ветеранов в зачет круглогодичной спартакиады ветеранов РК </t>
  </si>
  <si>
    <t>2-5       марта</t>
  </si>
  <si>
    <t>Республиканские соревнования среди юношей и девушек 2001 г.р. и моложе «Белая ладья» в зачетXVI Коми республиканской  Спартакиады учащихся образовательных учреждений РК "За здоровую РК в 21 веке"</t>
  </si>
  <si>
    <t>3-11     октября</t>
  </si>
  <si>
    <t>Первенство РК по шахматам "Молодые таланты" в зачет круглогодичной юношеской спартакиады среди МО РК (1 и 2 группы)</t>
  </si>
  <si>
    <t>27-29        апреля</t>
  </si>
  <si>
    <t>Республиканские соревнования по ГТО среди юношей и девушек 1999-2000 г.р.</t>
  </si>
  <si>
    <t xml:space="preserve">  Минобраз РК         </t>
  </si>
  <si>
    <t>4-12         явнаря</t>
  </si>
  <si>
    <t>ФП РК                 МОМР Княжпогостский</t>
  </si>
  <si>
    <t>Кубок РК (ИТФ, ВТФ) среди юниоров и юниорок 14-17 лет, мужчины и женщины 18 лет и старше</t>
  </si>
  <si>
    <t xml:space="preserve">14-15      ноября </t>
  </si>
  <si>
    <t xml:space="preserve">Воркута    </t>
  </si>
  <si>
    <t>ФХМРК</t>
  </si>
  <si>
    <t>Чемпионат России по плаванию по спорту глухих (25 м)</t>
  </si>
  <si>
    <t>8       августа</t>
  </si>
  <si>
    <t>Мероприятия, посвященные Дню государственности РК</t>
  </si>
  <si>
    <t>Международный день ходьбы</t>
  </si>
  <si>
    <t>Всероссийский день самбо</t>
  </si>
  <si>
    <t>Всероссийские массовые соревнования по хоккею на призы клуба "Золотая шайба" (региональный этап)</t>
  </si>
  <si>
    <t>Всероссийский проект Школьной баскетбольной лиги  "КЭС-БАСКЕТ" (региональный этап)</t>
  </si>
  <si>
    <t>Всероссийские массовые соревнования по лыжным гонкам на призы газеты "Пионерская Правда" (региональный этап)</t>
  </si>
  <si>
    <t xml:space="preserve"> Всероссийские соревнования по мини-футболу (футзалу) среди команд общеобразовательных учреждений (в рамках общероссийского проекта "Мини-футбол – в школу") (региональный этап)</t>
  </si>
  <si>
    <t xml:space="preserve"> Всероссийская массовая лыжная гонка "Лыжня России - 2015"</t>
  </si>
  <si>
    <t>Всероссийские массовые соревнования по конькобежному спорту    "Лед Надежды нашей"</t>
  </si>
  <si>
    <t>Всероссийские соревнования среди команд общеобразовательных учреждений по волейболу "Серебряный мяч" (региональный этап)</t>
  </si>
  <si>
    <t xml:space="preserve"> Всероссийские массовые соревнования по футболу "Кожаный мяч" (региональный этап)</t>
  </si>
  <si>
    <t xml:space="preserve">Всероссийские массовые соревнования по спортивному ориентированию "Российский азимут-2015" </t>
  </si>
  <si>
    <t xml:space="preserve"> Всероссийские соревнования по шахматам "Белая ладья " среди команд общеобразовательных организаций (региональный этап)</t>
  </si>
  <si>
    <t>12-15       мая</t>
  </si>
  <si>
    <t>21-24      мая</t>
  </si>
  <si>
    <t xml:space="preserve">Минспорт РФ                        АРК по ФКС                 </t>
  </si>
  <si>
    <t>II круглогодичная Спартакиада ветеранов  Республики Коми</t>
  </si>
  <si>
    <t>III круглогодичная республиканская Спартакиада инвалидов</t>
  </si>
  <si>
    <t xml:space="preserve"> Спартакиада студентов учреждений высшего профессионального образования РК на 2014-2015 учебный год</t>
  </si>
  <si>
    <t>Чемпионат России команд/клубов высшей лиги по мини-футболу —участвует  команда МФК «Ухта» г.Ухта</t>
  </si>
  <si>
    <t>Чемпионат России команд/клубов первой лиги по мини-футболу —участвует команда «Бумажник» г.Сыктывкар</t>
  </si>
  <si>
    <t>13-15   февраля</t>
  </si>
  <si>
    <t>26-29      марта</t>
  </si>
  <si>
    <t>27-28 марта</t>
  </si>
  <si>
    <t>16-17      апреля</t>
  </si>
  <si>
    <t>19-20          июня</t>
  </si>
  <si>
    <t>7-8      августа</t>
  </si>
  <si>
    <t>8-11       октября</t>
  </si>
  <si>
    <t>25-29      ноября</t>
  </si>
  <si>
    <t>2-3       декабря</t>
  </si>
  <si>
    <t>11-13   декабря</t>
  </si>
  <si>
    <t>Чемпионат России по шахматам по спорту слепых</t>
  </si>
  <si>
    <t>Всероссийская Спартакиада Специальной Олимпиады по настольному теннису и бадминтону</t>
  </si>
  <si>
    <t>Всероссийская Спартакиада Специальной Олимпиады по плаванию</t>
  </si>
  <si>
    <t>4-12     января</t>
  </si>
  <si>
    <t>Чемпионат СЗФО России по лыжным гонкам</t>
  </si>
  <si>
    <t>27 января -      1 февраля</t>
  </si>
  <si>
    <t>Всероссийские соревнования по хоккею с мячом Северо-Западная хоккейная лига - мальчики 2003 г.р., 2004-2005 г.г.р.</t>
  </si>
  <si>
    <t>Всероссийские соревнования по лыжным гонкам "Сыктывкарская лыжня"</t>
  </si>
  <si>
    <t>Первенство России по вольной борьбе среди юношей 2000-2001 г.р.</t>
  </si>
  <si>
    <t>22-25       октября</t>
  </si>
  <si>
    <t>Республиканский турнир по стритболу среди мужчин и женщин</t>
  </si>
  <si>
    <t>8-12    апреля</t>
  </si>
  <si>
    <t>29 апреля -       4 мая</t>
  </si>
  <si>
    <t>Открытый чемпионат РК по летнему биатлону  среди мужчин и женщин 1993 г.р. и старше. Открытое первенство РК  по летнему биатлону среди юниоров и юниорок 1994-1995 г.р., юношей и девушек 1996-1997, 1998-1999, 2000-2001 г.г.р. Открытое первенство РК по летнему биатлону из пневматической винтовки среди юношей и девушек 2002-2003, 2004-2005 г.г.р.</t>
  </si>
  <si>
    <t>Предварительные соревнования Первенства России среди юношей 2000-2001 г.р.</t>
  </si>
  <si>
    <t>Кубок РК среди КФК</t>
  </si>
  <si>
    <t>ГАУ РК ЦСМ   МОГО Воркута</t>
  </si>
  <si>
    <t>ГАУ РК ЦСМ   МОГО Воркута   ФШ РК</t>
  </si>
  <si>
    <t>ГАОУДОД РК ДЮЦСТ</t>
  </si>
  <si>
    <t>ГАУ РК ЦСМ   МОГО Инта   ФШ РК</t>
  </si>
  <si>
    <t>ГАУ РК ЦСМ   МОМР           Усть-Вымский   ФШ РК</t>
  </si>
  <si>
    <t>МОМР              Усть-Вымский</t>
  </si>
  <si>
    <t>Первенство РК среди юношей 2003-2004 г.р.  с разъездами</t>
  </si>
  <si>
    <t>МОГО Усинск</t>
  </si>
  <si>
    <t>Республиканский турнир "Кубок Северной нефти"</t>
  </si>
  <si>
    <t>ГАУ РК ЦСМ    МОГО Усинск</t>
  </si>
  <si>
    <t>МОМР Ссногорск</t>
  </si>
  <si>
    <t>ГАУ РК ЦСМ МОМР Сосногорск</t>
  </si>
  <si>
    <t>ГАУ РК ЦСМ       МО РК</t>
  </si>
  <si>
    <t>ГАУ РК ЦСМ   МОГО Инта</t>
  </si>
  <si>
    <t xml:space="preserve">3-5          апреля </t>
  </si>
  <si>
    <t xml:space="preserve">9-11                 мая </t>
  </si>
  <si>
    <t>ГАУ РК ЦСМ     МОГО Ухта</t>
  </si>
  <si>
    <t>ГАУ РК ЦСМ    МОГО Воркута</t>
  </si>
  <si>
    <t>МОМР Печора</t>
  </si>
  <si>
    <t>ГАУ РК ЦСМ   МОМР Печора</t>
  </si>
  <si>
    <t>МОМР Сысольский</t>
  </si>
  <si>
    <t>ГАУ РК ЦСМ    МОМР Сысольский</t>
  </si>
  <si>
    <t>МОГО Воркута</t>
  </si>
  <si>
    <t xml:space="preserve">6-7          декабря </t>
  </si>
  <si>
    <t>ГАУ РК ЦСМ    МОМР Сосногорск</t>
  </si>
  <si>
    <t>Лукойл-Коми     ФФРК</t>
  </si>
  <si>
    <t>ГАУ РК ЦСМ     ФФРК</t>
  </si>
  <si>
    <t xml:space="preserve">ГАОУ ДОД РК ДЮЦСТ    МОМР Сосногорск       ФФРК  </t>
  </si>
  <si>
    <t>3-5    февраля</t>
  </si>
  <si>
    <t>26-29        марта</t>
  </si>
  <si>
    <t>Первенство РК "Бал при свечах"</t>
  </si>
  <si>
    <t>8             марта</t>
  </si>
  <si>
    <t>ГАУ РК ЦСМ           ФТ РК         с/к Скала</t>
  </si>
  <si>
    <t>ГАУ РК ЦСМ  МОГО Сыктывкар</t>
  </si>
  <si>
    <t>ГАУ РК ЦСМ   с/к Скала            ФТ РК</t>
  </si>
  <si>
    <t>ГАУ РК ЦСМ   МОГО Ухта     ФФКК РК</t>
  </si>
  <si>
    <t>ФФКК РК</t>
  </si>
  <si>
    <t>ГАУ РК ЦСМ        ФФКК РК</t>
  </si>
  <si>
    <t>ГАУ РК ЦСМ    МОГО Ухта      ФТ РК</t>
  </si>
  <si>
    <t>ГАУ РК ЦСМ    МОГО Сыктывкар      ФТ РК</t>
  </si>
  <si>
    <t>МОГО Сыктывкар           ФТ РК</t>
  </si>
  <si>
    <t>МОГО Воркута           ФТ РК</t>
  </si>
  <si>
    <t xml:space="preserve">  ФСС РК</t>
  </si>
  <si>
    <t>23-24          мая</t>
  </si>
  <si>
    <t>ГАУ РК ЦСМ  ГАОУДОД РК ДЮЦСТ      ФСО РК</t>
  </si>
  <si>
    <t xml:space="preserve"> ГАОУДОД РК ДЮЦСТ      ФСО РК</t>
  </si>
  <si>
    <t xml:space="preserve">15-17       мая </t>
  </si>
  <si>
    <t>ГАУ РК ЦСМ   МОГО Воркута       ФСБС РК</t>
  </si>
  <si>
    <t>ГАУ РК ЦСМ   МОГО Ухта     ФСБС РК</t>
  </si>
  <si>
    <t>ГАУ РК ЦСМ   МОМР Печора       ФСБС РК</t>
  </si>
  <si>
    <t xml:space="preserve"> МОГО Сыктывкар</t>
  </si>
  <si>
    <t>ГАУ РК ЦСМ   МОГО  Ухта       ФСБС РК</t>
  </si>
  <si>
    <t>ГАУ РК ЦСМ   МОГО  Усинск       ФСБС РК</t>
  </si>
  <si>
    <t>МОГО Воркута    ФСБС РК</t>
  </si>
  <si>
    <t>ГАУ РК ЦСМ   МОГО  Воркута       ФСБС РК</t>
  </si>
  <si>
    <t xml:space="preserve">ГАУ РК ЦСМ </t>
  </si>
  <si>
    <t>ГАУ РК ЦСМ       ФРБ РК</t>
  </si>
  <si>
    <t>МОМР Княжпогостский         ФРБ РК</t>
  </si>
  <si>
    <t>ГАУ РК ЦСМ       МОМР Княжпогостский         ФРБ РК</t>
  </si>
  <si>
    <t>ГАУ РК ЦСМ      ФРБ РК</t>
  </si>
  <si>
    <t>ГАУ РК ЦСМ     МОМР             Усть-Вымский          ОФТ РК</t>
  </si>
  <si>
    <t>ГАУ РК ЦСМ       МОГО Сыктывкар     ОФТ РК</t>
  </si>
  <si>
    <t xml:space="preserve"> МОГО Сыктывкар      ОФТ РК</t>
  </si>
  <si>
    <t>МОГО Сыктывкар    ОФТ РК</t>
  </si>
  <si>
    <t xml:space="preserve">Жешарт </t>
  </si>
  <si>
    <t>ГАУ РК ЦСМ     МОГО Сыктывкар</t>
  </si>
  <si>
    <t>ГАУ РК ЦСМ   МОМР Печора    ФЛС РК</t>
  </si>
  <si>
    <t>МОМР Усть-Цилемский</t>
  </si>
  <si>
    <t>ГАУ РК ЦСМ  МОМР                  Усть-Цилемский    ФЛС РК</t>
  </si>
  <si>
    <t>МОМР Сосногорск</t>
  </si>
  <si>
    <t>ГАУ РК ЦСМ   МОМР Сосногорск    ФЛС РК</t>
  </si>
  <si>
    <t>ГАУ РК ЦСМ   МОГО Усинск    ФЛС РК</t>
  </si>
  <si>
    <t>ГАУ РК ЦСПСК</t>
  </si>
  <si>
    <t>ГАУ РК ЦСМ    ГАУ РК ЦСПСК    ФЛС РК</t>
  </si>
  <si>
    <t>по назначению ФЛС РК</t>
  </si>
  <si>
    <t>ГАУ РК ЦСМ    по назначению    ФЛС РК</t>
  </si>
  <si>
    <t>ГАУ РК ЦСМ МОГО Сыктывкар         ФЛС РК</t>
  </si>
  <si>
    <t>ГАУ РК ЦСМ          ГБУДО РК КДЮСШ № 1</t>
  </si>
  <si>
    <t xml:space="preserve"> ГАУ РК ЦСМ       ГАОУДОД РК ДЮЦСТ    МОГО Сыктывкар      ФСО РК</t>
  </si>
  <si>
    <t>ГАУ РК ЦСМ         ФК РК</t>
  </si>
  <si>
    <t>МОГО Сыктывкар           ФСК РК</t>
  </si>
  <si>
    <t>Удорский район</t>
  </si>
  <si>
    <t>ГАУ РК ЦСМ    МОМР                Удорский район</t>
  </si>
  <si>
    <t>Первенство РК "Серебряный мяч" среди школьников 2000-20001 г.р. в зачет  XVI Коми республиканской Спартакиады учащихся образовательных учреждений "За здоровую РК в 21 веке"</t>
  </si>
  <si>
    <t>Открытое первнество РК среди юношей и девушек старшего возраста 17-18 лет (1997-1998 г.р.) памяти судьи всесоюзной категории А.И.Потолицына, I этап VII зимней Спартакиады учащихся России</t>
  </si>
  <si>
    <t>Республиканские соревнования среди юношей и девушек 2001-2002, 2003-2004 г.г.р. на призы газеты "Пионерская правда" в зачет XVI Коми республиканской Спартакиады учащихся образовательных учреждений "За здоровую РК в 21 веке"</t>
  </si>
  <si>
    <t xml:space="preserve">21-23              мая </t>
  </si>
  <si>
    <t>Первенство РК среди юношей 1999-2000 г.р.</t>
  </si>
  <si>
    <t xml:space="preserve">Республиканский турнир памяти М.Ворощака среди 1999-2000 г.р., 2001-2002 г.р. </t>
  </si>
  <si>
    <t>VII Открытый республиканский турнир среди юношей 2000-2001, 2002-2003 г.г.р.на призы руководителя администрации МОГО "Инта" П.В.Смирнова</t>
  </si>
  <si>
    <t xml:space="preserve">ГАУ РК ЦСМ           </t>
  </si>
  <si>
    <t>ГАУ РК ЦСМ        МОГО Инта       ФБ РК</t>
  </si>
  <si>
    <t>ГАУ РК ЦСМ        МОГО Ухта       ФБ РК</t>
  </si>
  <si>
    <t>МОГО Сыктывкар     ФБ РК</t>
  </si>
  <si>
    <t>ГАУ РК ЦСМ        МОГО Сыктывкар       ФБ РК</t>
  </si>
  <si>
    <t>МОМР Сосногорск     ФБ РК</t>
  </si>
  <si>
    <t>ГАУ РК ЦСМ        МОМР Сосногорск       ФБ РК</t>
  </si>
  <si>
    <t>ГАУ РК ЦСМ        МОГО Усинск       ФБ РК</t>
  </si>
  <si>
    <t>МОГО Усинск      ФБ РК</t>
  </si>
  <si>
    <t>МОГО Инта    ФБ РК</t>
  </si>
  <si>
    <t>ГАУ РК ЦСМ        МОГО Сыктывкар      ФБ РК</t>
  </si>
  <si>
    <t>ГАУ РК ЦСМ   МОГО Сыктывкар</t>
  </si>
  <si>
    <t>ГАУ РК ЦСМ   МОГО Сыктывкар   ФВБРК</t>
  </si>
  <si>
    <t>ГАУ РК ЦСМ     ФВБРК</t>
  </si>
  <si>
    <t>ГАУ РК ЦСМ   МОМР Печора   ФВБРК</t>
  </si>
  <si>
    <t>ГАУ РК ЦСМ   МОГО Инта   ФВБРК</t>
  </si>
  <si>
    <t>ГАУ РК ЦСМ         ФТ РК</t>
  </si>
  <si>
    <t xml:space="preserve">3-5            апреля </t>
  </si>
  <si>
    <t xml:space="preserve">ГАОУ ДОД РК ДЮЦСТ    МОМР Сосногорск      </t>
  </si>
  <si>
    <t xml:space="preserve">ГАОУ ДОД РК ДЮЦСТ    МОГО Сыктывкар      </t>
  </si>
  <si>
    <t>ГАУ РК ЦСМ   МОГО Ухта   ФШ РК</t>
  </si>
  <si>
    <t xml:space="preserve">ГАУ РК ЦСМ   </t>
  </si>
  <si>
    <t>ГАУ РК ЦСМ    МОМР Печора</t>
  </si>
  <si>
    <t xml:space="preserve">Первенство РК в зачет круглогодичной юношеской Спартакиады среди МО РК                (1 группа) </t>
  </si>
  <si>
    <t>Первенство РК среди юниоров и юниорок                            1996 г.р. и моложе</t>
  </si>
  <si>
    <t>Кубок РК среди мужчин и женщин                                       1992 г.р. и старше</t>
  </si>
  <si>
    <t>Чемпионат РК среди мужчин и женщин                                      1992 г.р. и старше</t>
  </si>
  <si>
    <t>Первенство РК среди юношей и девушек                1998 г.р. и моложе в зачет круглогодичной юношеской Спартакиады среди МО РК                       (1 и 2 группы)</t>
  </si>
  <si>
    <t>ГАУ РК ЦСМ МОМР Троицко-Печорский     ФТА РК</t>
  </si>
  <si>
    <t>Первенство и Чемпионат РК (ГТФ)                                (7-17 лет, +18)</t>
  </si>
  <si>
    <t xml:space="preserve">Микунь    </t>
  </si>
  <si>
    <t>Парчег       Сыктывдинский район</t>
  </si>
  <si>
    <t>МОГО Сыктывкар    ФТС РК</t>
  </si>
  <si>
    <t>ГАУ РК ЦСМ   ФТС РК</t>
  </si>
  <si>
    <t>ГАУ РК ЦСМ   МОГО Ухта     ФТС РК</t>
  </si>
  <si>
    <t>ГАУ РК ЦСМ ФСБЕиТБ</t>
  </si>
  <si>
    <t>ГАУ РК ЦСМ МОМР Вуктыл       ФП РК</t>
  </si>
  <si>
    <t>ФП РК</t>
  </si>
  <si>
    <t>ГАУ РК ЦСМ МОГО Сыктывкар       ФП РК</t>
  </si>
  <si>
    <t>ГАУ РК ЦСМ МОГО Ухта       ФП РК</t>
  </si>
  <si>
    <t>Всероссийские соревнования по полиатлону памяти МС СССР Ю.Ширяева (16 лет  и старше)</t>
  </si>
  <si>
    <t>Чемпионат РК и первенство РК (16 лет и старше)</t>
  </si>
  <si>
    <t xml:space="preserve"> МОМР Ижемский</t>
  </si>
  <si>
    <t xml:space="preserve">15              ноября </t>
  </si>
  <si>
    <t>ГАУ РК ЦСМ  МОМР Ижемский</t>
  </si>
  <si>
    <t>ГАУ РК ЦСМ  МОМР Ижемский     ФЛС РК</t>
  </si>
  <si>
    <t>ГАУ РК ЦСМ   МОГО Ухта    ФЛС РК</t>
  </si>
  <si>
    <t>ГАОУДОД РК ДЮЦСТ    МОГО Ухта</t>
  </si>
  <si>
    <t>ГАУ РК ЦСМ     МОГО Сыктывкар    ФЛС РК</t>
  </si>
  <si>
    <t>ГБУДО РК КДЮСШ №1</t>
  </si>
  <si>
    <t>9                 мая</t>
  </si>
  <si>
    <t xml:space="preserve">ГАУ РК ЦСМ          ГАУ РК ЦСПСК         </t>
  </si>
  <si>
    <t>ГАУ РК ЦСМ      ГАУ РК ЦСПСК      МОГО Сыктывкар       ФЛС РК</t>
  </si>
  <si>
    <t xml:space="preserve">  ГАУ РК ЦСМ    МОГО Сыктывкар        ФСК РК</t>
  </si>
  <si>
    <t>ГАУ РК ЦСМ       МОГО Сыктывкар      ФК РК</t>
  </si>
  <si>
    <t>ГАУ РК ЦСМ           ФК  РК</t>
  </si>
  <si>
    <t>ГАУ РК ЦСМ    МОГО Воркута    ФК РК</t>
  </si>
  <si>
    <t>ГАУ РК ЦСМ    МОГО Сыктывкар             ФК РК</t>
  </si>
  <si>
    <t xml:space="preserve"> ФК  РК</t>
  </si>
  <si>
    <t>ГАУ РК ЦСМ    МОМР Княжпогостский    ФК РК</t>
  </si>
  <si>
    <t>ГАУ РК ЦСМ    МОГО Сыктывкар          ФК РК</t>
  </si>
  <si>
    <t>5-6            апреля</t>
  </si>
  <si>
    <t>ГАУ РК ЦСМ   МОМР Сосногорск            ФД РК</t>
  </si>
  <si>
    <t>ГАУ РК ЦСМ   МОГО Сыктывкар            ФД РК</t>
  </si>
  <si>
    <t>ГАУ РК ЦСМ   МОМР Княжпогостский            ФД РК</t>
  </si>
  <si>
    <t>ГАУ РК ЦСМ   МОГО Ухта            ФД РК</t>
  </si>
  <si>
    <t>ГАУ РК ЦСМ   МОГО Воркута            ФД РК</t>
  </si>
  <si>
    <t>ГАУ РК ЦСМ   МОМР         Усть-Вымский            ФД РК</t>
  </si>
  <si>
    <t>МОГО Ухта        ФД РК</t>
  </si>
  <si>
    <t>МОМР Усть-Вымский        ФД РК</t>
  </si>
  <si>
    <t>Открытый чемпионат и первенство г.Сыктывкара в зачет чемпионата и первенства РК (1 тур)</t>
  </si>
  <si>
    <t xml:space="preserve">Открытый чемпионат и первенство г.Ухта в зачет чемпионата и первенства РК (2 тур) </t>
  </si>
  <si>
    <t>ГАУ РК ЦСМ МОГО Сыктывкар</t>
  </si>
  <si>
    <t>ГАУ РК ЦСМ    МОГО Ухта</t>
  </si>
  <si>
    <t>ГАУ РК ЦСМ   МОМР           Усть-Куломский ФГС РК</t>
  </si>
  <si>
    <t>ФХГ РК</t>
  </si>
  <si>
    <t>ГАУ РК ЦСМ     МОГО Усинск</t>
  </si>
  <si>
    <t>ГАУ РК ЦСМ     МОГО Воркута     ФХГ РК</t>
  </si>
  <si>
    <t xml:space="preserve">ГАУ РК ЦСМ       МОГО Сыктывкар  </t>
  </si>
  <si>
    <t xml:space="preserve">Республиканский турнир "Восходящие звездочки" среди  2009 г.р. и младше, 1997 г.р. и старше </t>
  </si>
  <si>
    <t>Первенство РК среди юношей и девушек                    2001-2002 г.р.</t>
  </si>
  <si>
    <t xml:space="preserve">Первенство РК среди юношей и девушек                      2003-2004 г.р. </t>
  </si>
  <si>
    <t>ГАУ РК ЦСМ    МОМР         Усть-Вымский   ФВ РК</t>
  </si>
  <si>
    <t>ГАОУДОД РК ДЮЦСТ    МОГО Сыктывкар          ФВ РК</t>
  </si>
  <si>
    <t>ГАУ РК ЦСМ      МОГО Сыктывкар          ФВ РК</t>
  </si>
  <si>
    <t>ГАУ РК ЦСМ      МОГО Ухта          ФВ РК</t>
  </si>
  <si>
    <t>ГАУ РК ЦСМ      МОМР Княжпогостский          ФВ РК</t>
  </si>
  <si>
    <t>ГАУ РК ЦСМ      МОГО Воркута          ФВ РК</t>
  </si>
  <si>
    <t>ГАУ РК ЦСМ      МОМР Печора          ФВ РК</t>
  </si>
  <si>
    <t>ГАУ РК ЦСМ   МОГО Воркута  ФГРБ РК</t>
  </si>
  <si>
    <t>ГАУ РК ЦСМ     ФГРБ РК</t>
  </si>
  <si>
    <t>ГАУ РК ЦСМ   МОМР Вуктыл  ФГРБ РК</t>
  </si>
  <si>
    <t>Республиканский турнир памяти МС СССР А.Насонова</t>
  </si>
  <si>
    <t>Республиканский турнир памяти К.Полина          среди юношей 2001-2002 г.г.р.</t>
  </si>
  <si>
    <t xml:space="preserve">ГАУ РК ЦСМ      ФБ РК          </t>
  </si>
  <si>
    <t xml:space="preserve">ГАУ РК ЦСМ      МОГО Ухта       ФБ РК        </t>
  </si>
  <si>
    <t>Республиканские соревнования среди мужчин и женщин 1993 г.р.и старше, юниоров и юниорок 1994-1995 г.р., юношей и девушек 1996-1997, 1998-1999 г.г.р.на призы РОО "СБ РК"</t>
  </si>
  <si>
    <t>Кубок РК среди мужчин и женщин 1993 г.р.и старше, юниоров и юниорок 1994-1995 г.р., юношей и девушек 1996-1997, 1998-1999 г.г.р.на призы РОО "СБ РК"</t>
  </si>
  <si>
    <t xml:space="preserve"> РОО СБРК</t>
  </si>
  <si>
    <t>РОО СБРК</t>
  </si>
  <si>
    <t>МОГО Ухта       РОО СБРК</t>
  </si>
  <si>
    <t>ГАУ РК  ЦСМ    МОГО Ухта      РОО СБРК</t>
  </si>
  <si>
    <t xml:space="preserve">ГАУ РК  ЦСМ    </t>
  </si>
  <si>
    <t>ГАУ РК  ЦСМ      ГАОУДОД РК СДЮСШОР Юность</t>
  </si>
  <si>
    <t>ГАУ РК ЦСМ    МОГО Ухта       ФБ РК</t>
  </si>
  <si>
    <t>ГАУ РК ЦСМ    МОГО Воркута      ФБ РК</t>
  </si>
  <si>
    <t>ГАУ РК  ЦСМ      ГАОУДОД РК СДЮСШОР Юность           ФБ РК</t>
  </si>
  <si>
    <t xml:space="preserve">ФБ РК </t>
  </si>
  <si>
    <t>Предварительные соревнования Первенства России по хоккею с мячом среди юношей                   2000-2001 г.р.</t>
  </si>
  <si>
    <t xml:space="preserve">Первенство РК среди юношей 2001-2002 г.р. в зачет круглогодичной юношеской Спартакиады среди М РК (1 группа). </t>
  </si>
  <si>
    <t>22-25      апреля</t>
  </si>
  <si>
    <t xml:space="preserve">Всероссийские соревнования по полиатлону (зимнее троеборье) памяти МС СССР Ю.Ширяева </t>
  </si>
  <si>
    <t>7-12    апреля</t>
  </si>
  <si>
    <t>6-11    октября</t>
  </si>
  <si>
    <t>1-6   декабря</t>
  </si>
  <si>
    <t>ГАУ РК ЦСМ ФХГ РК</t>
  </si>
  <si>
    <t>ГАУ РК ЦСМ   ФХГ РК</t>
  </si>
  <si>
    <t>ГАУ РК ЦСМ  ФХГ РК</t>
  </si>
  <si>
    <t xml:space="preserve">ГАУ РК ЦСМ          </t>
  </si>
  <si>
    <t xml:space="preserve">ГАУ РК ЦСМ         МОГО Сыктывкар       </t>
  </si>
  <si>
    <t>ГАУ РК ЦСМ     ФТА РК</t>
  </si>
  <si>
    <t>ГАУ РК ЦСМ      ФТА РК</t>
  </si>
  <si>
    <t>ГАУ РК ЦСМ  ФТА РК</t>
  </si>
  <si>
    <t>ГАУ РК ЦСМ     ФХМРК</t>
  </si>
  <si>
    <t>ГАУ РК ЦСМ  ФХМРК</t>
  </si>
  <si>
    <t>24-29     марта</t>
  </si>
  <si>
    <t xml:space="preserve">19-21            февраля </t>
  </si>
  <si>
    <t xml:space="preserve">  ФВБРК</t>
  </si>
  <si>
    <t>ГАУ РК ЦСМ  ФВБРК</t>
  </si>
  <si>
    <t>январь - февраль</t>
  </si>
  <si>
    <t>10-13       сентября</t>
  </si>
  <si>
    <t xml:space="preserve">Первенство РК по настольному теннису и шоудауну в зачет III круглогодичной республиканской Спартакиады инвалидов </t>
  </si>
  <si>
    <t>29 января - 1 февраля</t>
  </si>
  <si>
    <t xml:space="preserve">29 октября  - 1 ноября </t>
  </si>
  <si>
    <t>5 сентября</t>
  </si>
  <si>
    <t xml:space="preserve">Емва </t>
  </si>
  <si>
    <t>11          января</t>
  </si>
  <si>
    <t>14-19    января</t>
  </si>
  <si>
    <t>20-22 февраля</t>
  </si>
  <si>
    <t>16-17             января</t>
  </si>
  <si>
    <t>25 февраля-1 марта</t>
  </si>
  <si>
    <t>28-29 апреля</t>
  </si>
  <si>
    <t>11-22 марта</t>
  </si>
  <si>
    <t xml:space="preserve">6-8    февраля </t>
  </si>
  <si>
    <t>6-8       марта</t>
  </si>
  <si>
    <t>4          апреля</t>
  </si>
  <si>
    <t>17     октября</t>
  </si>
  <si>
    <t>16        марта</t>
  </si>
  <si>
    <t>29        марта</t>
  </si>
  <si>
    <t>17            мая</t>
  </si>
  <si>
    <t>20-22    января</t>
  </si>
  <si>
    <t>14-19 апреля</t>
  </si>
  <si>
    <t xml:space="preserve">30 января - 2 февраля </t>
  </si>
  <si>
    <t>15-17       мая</t>
  </si>
  <si>
    <t>6       декабря</t>
  </si>
  <si>
    <t>8       февраля</t>
  </si>
  <si>
    <t>17             мая</t>
  </si>
  <si>
    <t>8     февраля</t>
  </si>
  <si>
    <t>8          августа</t>
  </si>
  <si>
    <t>20    сентября</t>
  </si>
  <si>
    <t xml:space="preserve">20   сентября   </t>
  </si>
  <si>
    <t>27-29 ноября</t>
  </si>
  <si>
    <t xml:space="preserve">15             ноября   </t>
  </si>
  <si>
    <t>Минспорт РФ         СО РФ</t>
  </si>
  <si>
    <t>28         февраля</t>
  </si>
  <si>
    <t>Первенство СЗФО России по вольной борьбе среди юношей 1998-1999 г.р.</t>
  </si>
  <si>
    <t xml:space="preserve"> Первенство СЗФО - 2 этап Спартакиады учащихся России по вольной борьбе среди юношей  16-17 лет (1998-1999 г.р.)</t>
  </si>
  <si>
    <t>15               ноября</t>
  </si>
  <si>
    <t>10-13      декабря</t>
  </si>
  <si>
    <t>10-13     декабря</t>
  </si>
  <si>
    <t>18-20     декабря</t>
  </si>
  <si>
    <t>9         октября</t>
  </si>
  <si>
    <t>17-18 октября</t>
  </si>
  <si>
    <t>7-8           ноября</t>
  </si>
  <si>
    <t>13-14   февраля</t>
  </si>
  <si>
    <t xml:space="preserve">   2-7            февраля </t>
  </si>
  <si>
    <t>Первенство РК  среди юношей 2001-2002 г.р.</t>
  </si>
  <si>
    <t>23-25 января</t>
  </si>
  <si>
    <t>Первенство РК среди юношей 1998-1999 г.р.  Республиканский турнир памяти В.Я.Баргана.Открытый республиканский турнир памяти ветеранов вольной борьбы Эжвинского района г.Сыктывкара</t>
  </si>
  <si>
    <t>Первенство РК среди юношей 2000-2001 г.р.</t>
  </si>
  <si>
    <t xml:space="preserve"> Первенство СЗФО -  2 этап Спартакиады учащихся России по вольной борьбе среди юношей  16-17 лет (1998-1999 г.р.)</t>
  </si>
  <si>
    <t>Первенство СЗФО России среди юношей                     1998-1999 г.р.</t>
  </si>
  <si>
    <t xml:space="preserve">17-22 ноября </t>
  </si>
  <si>
    <t>21-26 апреля</t>
  </si>
  <si>
    <t>25-28        июня</t>
  </si>
  <si>
    <t xml:space="preserve">12-17            мая </t>
  </si>
  <si>
    <t>25-27 сентября</t>
  </si>
  <si>
    <t>18-20 декабря</t>
  </si>
  <si>
    <t>27-29    марта</t>
  </si>
  <si>
    <t>Открытый чемпионат РК и первенство РК</t>
  </si>
  <si>
    <t>22-24           мая</t>
  </si>
  <si>
    <t>24-26  апреля</t>
  </si>
  <si>
    <t>28       февраля</t>
  </si>
  <si>
    <t>Всероссийские массовые соревнования по конькобежному спорту                                                "Лед Надежды нашей -2015"</t>
  </si>
  <si>
    <t>Всероссийские  массовые соревнования                    "Лед надежды нашей-2015"</t>
  </si>
  <si>
    <t xml:space="preserve">   20            сентября</t>
  </si>
  <si>
    <t>2-4            октября</t>
  </si>
  <si>
    <t>11-13 декабря</t>
  </si>
  <si>
    <t>Чемпионат РК  и первенство РК -2 тур, на призы И.Пронина</t>
  </si>
  <si>
    <t xml:space="preserve">Чемпионат РК и первенство РК -3 тур, марафон памяти А. Свирчевского </t>
  </si>
  <si>
    <t xml:space="preserve">10-12 апреля </t>
  </si>
  <si>
    <t xml:space="preserve">17-19            апреля </t>
  </si>
  <si>
    <t>18-23 декабря</t>
  </si>
  <si>
    <t>Открытое первенство РК памяти спортивной семьи Париловых, 1998-1999 г.р., 2000-2001 г.р.</t>
  </si>
  <si>
    <t>23-24                 мая</t>
  </si>
  <si>
    <t>Чемпионат РК среди мужчин. Первенство РК среди юниоров. Первенство РК среди юношей  12-17 лет</t>
  </si>
  <si>
    <t>13-15 ноября</t>
  </si>
  <si>
    <t>6-8     марта</t>
  </si>
  <si>
    <t xml:space="preserve">Первенство РК среди юношей и девушек                    2001-2002 г.р. </t>
  </si>
  <si>
    <t>Первенство РК  среди юношей и девушек                      1999-2000 г.р.</t>
  </si>
  <si>
    <t>26-29 марта</t>
  </si>
  <si>
    <t>Лично-командный чемпионат РК (МЖ-21). Личное первенство среди юниоров (МЖ-20). Личное первенство РК среди ветеранов (МЖ-35) по спортивному ориентированию бегом. (Зачет круглогодичной Спартакиады среди МО  РК по 2 группе)</t>
  </si>
  <si>
    <t>27-29 марта</t>
  </si>
  <si>
    <t>6-11 октября</t>
  </si>
  <si>
    <t>Первенство РК в зачет круглогодичной юношеской спартакиады среди МО РК               (1 группа)</t>
  </si>
  <si>
    <t>24-26 апреля</t>
  </si>
  <si>
    <t xml:space="preserve">ГАУ РК ЦСМ        </t>
  </si>
  <si>
    <t>18-23 августа</t>
  </si>
  <si>
    <t>22-27 сентября</t>
  </si>
  <si>
    <t xml:space="preserve">ГАУ РК ЦСМ    ФФРК         </t>
  </si>
  <si>
    <t>20-25 января</t>
  </si>
  <si>
    <t>7-12         апреля</t>
  </si>
  <si>
    <t xml:space="preserve">Республиканский турнир  "За дедов, которые в футбол не сыграли", посвященном 70-летию Победы в Великой Отечественной войне </t>
  </si>
  <si>
    <t xml:space="preserve">7                       мая </t>
  </si>
  <si>
    <t xml:space="preserve">13-18 октября </t>
  </si>
  <si>
    <t>10-15 ноября</t>
  </si>
  <si>
    <t xml:space="preserve">8-13 декабря </t>
  </si>
  <si>
    <t xml:space="preserve">ГАУ РК ЦСМ       </t>
  </si>
  <si>
    <t>ГАУ РК ЦСМ   МОМР Княжпогостский</t>
  </si>
  <si>
    <t xml:space="preserve"> 27 февраля-1 марта </t>
  </si>
  <si>
    <t xml:space="preserve"> 8-13 декабря</t>
  </si>
  <si>
    <t xml:space="preserve">ГАУ РК ЦСМ  </t>
  </si>
  <si>
    <t>3-8     марта</t>
  </si>
  <si>
    <t>24-29 марта</t>
  </si>
  <si>
    <r>
      <t xml:space="preserve">Минспорт РФ      </t>
    </r>
    <r>
      <rPr>
        <sz val="7"/>
        <rFont val="Times New Roman"/>
        <family val="1"/>
      </rPr>
      <t>Минобрнауки РФ</t>
    </r>
    <r>
      <rPr>
        <sz val="8"/>
        <rFont val="Times New Roman"/>
        <family val="1"/>
      </rPr>
      <t xml:space="preserve">        </t>
    </r>
  </si>
  <si>
    <t>ГАУ РК ЦСМ  МОГО Сыктывкар           ФБ РК</t>
  </si>
  <si>
    <t>Первенство РК среди юношей  и девушек                    2002-2003 г.р.</t>
  </si>
  <si>
    <t>Первенство РК среди юношей и девушек          2000-2001 г.р. в зачет круглогодичной юношеской спартакиады среди МО РК                            (1 и 2 группы)</t>
  </si>
  <si>
    <t>Чемпионат РК среди мужчин 1996-1975 г.р.  В зачет круглогодичной Спартакиады среди МО РК (1 группа). Первенство РК среди юниоров 1997-1998 г.р. в зачет круглогодичной юношеской Спартакиады среди МО РК (1 группа)</t>
  </si>
  <si>
    <t xml:space="preserve">Круглогодичная Спартакиада среди муниципальных образований Республики Коми (2 группа) </t>
  </si>
  <si>
    <t xml:space="preserve">Круглогодичная Спартакиада среди муниципальных образований   Республики Коми (1 группа) </t>
  </si>
  <si>
    <t xml:space="preserve">Чемпионат РК среди  мужчин и женщин  в зачет круглогодичной Спартакиады среди МО РК                            (1 группа)      </t>
  </si>
  <si>
    <t xml:space="preserve">Чемпионат РК среди мужских  команд в зачет круглогодичной Спартакиады среди МО РК                      (1 группа) </t>
  </si>
  <si>
    <t xml:space="preserve">Чемпионат РК среди  женских команд в зачет круглогодичной Спартакиады среди МО РК                      (1 группа) </t>
  </si>
  <si>
    <t xml:space="preserve">ГАУ РК ЦСМ   МОГО Сыктывкар            </t>
  </si>
  <si>
    <t xml:space="preserve">Открытый чемпионат РК и первенство РК -          1 тур на призы ЗМС Н.С.Бажукова </t>
  </si>
  <si>
    <t xml:space="preserve">15           марта </t>
  </si>
  <si>
    <t xml:space="preserve">11              апреля </t>
  </si>
  <si>
    <t>Первенство РК среди мужчин и женщин в зачет круглогодичной Спартакиады среди МО РК            (2 группа)</t>
  </si>
  <si>
    <t>Чемпионат РК в зачет круглогодичной Спартакиады среди МО РК (1 группа), первенство РК среди юношей 1999-2000 г.р. и девушек 2001-2002 г.р. в зачет круглогодичной юношеской спартакиады среди МО РК                      (1 группа)</t>
  </si>
  <si>
    <t>Чемпионат РК  по ловле рыбы поплавочной удочкой. Первенство РК в зачет круглогодичной Спартакиады среди МО  РК (2 группа)</t>
  </si>
  <si>
    <t>Первенство РК среди юношей и девушек                    1998 г.р. и моложе в зачет круглогодичной юношеской спартакиады среди МО РК (1 и 2 группы)</t>
  </si>
  <si>
    <t xml:space="preserve">Чемпионат РК в зачет круглогодичной Спартакиады МО  РК (1 группа) </t>
  </si>
  <si>
    <t xml:space="preserve">Чемпионат РК в зачет круглогодичной Спартакиады среди МО  РК (1 группа) </t>
  </si>
  <si>
    <t xml:space="preserve"> ФХМРК</t>
  </si>
  <si>
    <t>ГАУ РК ЦСМ   МОГО Сыктывкар        ФШ РК</t>
  </si>
  <si>
    <t xml:space="preserve">Чемпионат РК среди мужчин и женщин в зачет круглогодичной спартакиады среди МО РК (1 группа), первенство РК среди ветеранов в зачет круглогодичной спартакиады ветеранов РК </t>
  </si>
  <si>
    <t>Первенство и Чемпионат РК (ГТФ) (7-17 лет, +18)</t>
  </si>
  <si>
    <t>ГАУ РК ЦСМ МОГМР Вуктыл       ФП РК</t>
  </si>
  <si>
    <t>24-29      марта</t>
  </si>
  <si>
    <t xml:space="preserve">24-27 сентября </t>
  </si>
  <si>
    <t>Первенство РК   в зачет круглогодичной Спартакиады среди МО РК  ( 2 группа)</t>
  </si>
  <si>
    <t xml:space="preserve">Первенство РК в зачет круглогодичной Спартакиады среди МО РК  (2 группа) </t>
  </si>
  <si>
    <t>Чемпионат РК в зачет круглогодичной Спартакиады среди  МО РК (1 группа). Первенство РК в зачет круглогодичной Спартакиады среди МО  РК (2 группа)</t>
  </si>
  <si>
    <t>XVI-я Коми республиканская Спартакиада учащихся образовательных учреждений РК "За здоровую РК в 21 веке" в 2014-2015 учебном году</t>
  </si>
  <si>
    <t>Чайковский</t>
  </si>
  <si>
    <t xml:space="preserve">Республиканский турнир на призы клуба "Кожаный мяч" среди юношей  2004-2005 г.р. в зачет XVI Коми республиканской Спартакиады учащихся образовательных учреждений РК "За здоровую РК в 21 веке" </t>
  </si>
  <si>
    <t xml:space="preserve">Республиканский турнир на призы клуба "Кожаный мяч" среди юношей  2000-2001 г.р. в зачет XVI Коми республиканской Спартакиады учащихся образовательных учреждений РК "За здоровую РК в 21 веке" </t>
  </si>
  <si>
    <t xml:space="preserve">Республиканский турнир на призы клуба "Кожаный мяч" среди юношей  2002-2003 г.р. в зачет XVI Коми республиканской Спартакиады учащихся образовательных учреждений РК "За здоровую РК в 21 веке" </t>
  </si>
  <si>
    <t>28-29      марта</t>
  </si>
  <si>
    <t xml:space="preserve">Чемпионат РК среди мужчин и женщин в зачет круглогодичной Спартакиады среди МО РК          (1 группа)  и первенство РК  в зачет круглогодичной Спартакиады среди МО РК          (2 группа).   Республиканский турнир "Кубок Севера"            </t>
  </si>
  <si>
    <t>3-5     апреля</t>
  </si>
  <si>
    <t xml:space="preserve">6-8          марта </t>
  </si>
  <si>
    <t>Первенство РК среди мужских и женских команд  в зачет круглогодичной Спартакиады среди МО РК (2 группа)</t>
  </si>
  <si>
    <t>7-9     августа</t>
  </si>
  <si>
    <t>Ухта Сыктывкар Сосногорск</t>
  </si>
  <si>
    <t>16-20 марта</t>
  </si>
  <si>
    <t>22=23   августа</t>
  </si>
  <si>
    <t>Сосногорск    Сыктывкар</t>
  </si>
  <si>
    <t>20-22 января</t>
  </si>
  <si>
    <t>2-6       марта</t>
  </si>
  <si>
    <t>январь</t>
  </si>
  <si>
    <t>Сыктывкар Воркута Ухта</t>
  </si>
  <si>
    <t>Первенство РК среди юношей и девушек          1999-2000 г.р.</t>
  </si>
  <si>
    <t>14-19    апреля</t>
  </si>
  <si>
    <t xml:space="preserve">26-28    марта </t>
  </si>
  <si>
    <t>9-11 октября</t>
  </si>
  <si>
    <t>Первенство РК среди юношей и девушек 1999-2001 г.р., юниоры и юниорки 1996-1998 г.р.</t>
  </si>
  <si>
    <t xml:space="preserve">Чемпионат РК среди женщин </t>
  </si>
  <si>
    <t xml:space="preserve">Первенство РК среди юниоров и юниорок                           1995-1993 г.р. </t>
  </si>
  <si>
    <t>27-29       марта</t>
  </si>
  <si>
    <t>апрель- август</t>
  </si>
  <si>
    <t>Раздел 5: международные и всероссийские физкультурные мероприятия и спортивные мероприятия проводимые на территории Республики Коми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</si>
</sst>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&quot;   &quot;"/>
    <numFmt numFmtId="166" formatCode="#,##0.0"/>
    <numFmt numFmtId="167" formatCode="\ #,##0.0&quot;    &quot;;\-#,##0.0&quot;    &quot;;&quot; -&quot;#&quot;    &quot;;@\ "/>
    <numFmt numFmtId="168" formatCode="#,##0.0_ ;\-#,##0.0\ "/>
    <numFmt numFmtId="169" formatCode="mm/yy"/>
    <numFmt numFmtId="170" formatCode="\ #,##0.00&quot;р. &quot;;\-#,##0.00&quot;р. &quot;;&quot; -&quot;#&quot;р. &quot;;@\ "/>
    <numFmt numFmtId="171" formatCode="dd/mm/yy"/>
    <numFmt numFmtId="172" formatCode="0.0;[Red]0.0"/>
    <numFmt numFmtId="173" formatCode="[$-FC19]d\ mmmm\ yyyy\ &quot;г.&quot;"/>
    <numFmt numFmtId="174" formatCode="0;[Red]0"/>
    <numFmt numFmtId="175" formatCode="[$-F800]dddd\,\ mmmm\ dd\,\ yyyy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10"/>
      <color indexed="10"/>
      <name val="Arial Cyr"/>
      <family val="2"/>
    </font>
    <font>
      <b/>
      <sz val="8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0"/>
      <name val="Times New Roman"/>
      <family val="1"/>
    </font>
    <font>
      <b/>
      <i/>
      <sz val="9"/>
      <color indexed="10"/>
      <name val="Times New Roman"/>
      <family val="1"/>
    </font>
    <font>
      <sz val="14"/>
      <color indexed="10"/>
      <name val="Arial Cyr"/>
      <family val="2"/>
    </font>
    <font>
      <sz val="9"/>
      <name val="Arial Cyr"/>
      <family val="2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 Cyr"/>
      <family val="2"/>
    </font>
    <font>
      <b/>
      <i/>
      <sz val="9"/>
      <name val="Times New Roman"/>
      <family val="1"/>
    </font>
    <font>
      <sz val="10"/>
      <color indexed="12"/>
      <name val="Times New Roman"/>
      <family val="1"/>
    </font>
    <font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8"/>
      <color indexed="10"/>
      <name val="Arial Cyr"/>
      <family val="2"/>
    </font>
    <font>
      <b/>
      <sz val="10"/>
      <color indexed="10"/>
      <name val="Arial Cyr"/>
      <family val="0"/>
    </font>
    <font>
      <sz val="7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Arial Cyr"/>
      <family val="2"/>
    </font>
    <font>
      <sz val="8"/>
      <color rgb="FFFF0000"/>
      <name val="Arial Cyr"/>
      <family val="2"/>
    </font>
    <font>
      <b/>
      <sz val="10"/>
      <color rgb="FFFF0000"/>
      <name val="Arial Cyr"/>
      <family val="0"/>
    </font>
    <font>
      <sz val="10"/>
      <color rgb="FFFF0000"/>
      <name val="Times New Roman"/>
      <family val="1"/>
    </font>
    <font>
      <sz val="7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Arial Cyr"/>
      <family val="2"/>
    </font>
    <font>
      <b/>
      <sz val="10"/>
      <color rgb="FFFF0000"/>
      <name val="Times New Roman"/>
      <family val="1"/>
    </font>
    <font>
      <sz val="10"/>
      <color theme="1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3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3" borderId="7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50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15" borderId="0" applyNumberFormat="0" applyBorder="0" applyAlignment="0" applyProtection="0"/>
  </cellStyleXfs>
  <cellXfs count="623">
    <xf numFmtId="0" fontId="0" fillId="0" borderId="0" xfId="0" applyAlignment="1">
      <alignment/>
    </xf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19" fillId="0" borderId="10" xfId="0" applyFont="1" applyBorder="1" applyAlignment="1">
      <alignment textRotation="90" wrapText="1"/>
    </xf>
    <xf numFmtId="0" fontId="19" fillId="0" borderId="11" xfId="0" applyFont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9" fillId="0" borderId="11" xfId="0" applyFont="1" applyBorder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16" borderId="0" xfId="0" applyFill="1" applyAlignment="1">
      <alignment/>
    </xf>
    <xf numFmtId="0" fontId="0" fillId="2" borderId="0" xfId="0" applyFill="1" applyAlignment="1">
      <alignment/>
    </xf>
    <xf numFmtId="0" fontId="25" fillId="2" borderId="0" xfId="0" applyFont="1" applyFill="1" applyAlignment="1">
      <alignment/>
    </xf>
    <xf numFmtId="0" fontId="22" fillId="2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3" fillId="5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3" fillId="2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0" fontId="23" fillId="16" borderId="1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164" fontId="21" fillId="0" borderId="10" xfId="0" applyNumberFormat="1" applyFont="1" applyFill="1" applyBorder="1" applyAlignment="1">
      <alignment horizontal="center" vertical="center" wrapText="1"/>
    </xf>
    <xf numFmtId="164" fontId="21" fillId="0" borderId="13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29" fillId="17" borderId="13" xfId="0" applyFont="1" applyFill="1" applyBorder="1" applyAlignment="1">
      <alignment horizontal="center" vertical="center" wrapText="1"/>
    </xf>
    <xf numFmtId="0" fontId="31" fillId="2" borderId="0" xfId="0" applyFont="1" applyFill="1" applyAlignment="1">
      <alignment/>
    </xf>
    <xf numFmtId="0" fontId="21" fillId="0" borderId="14" xfId="0" applyFont="1" applyFill="1" applyBorder="1" applyAlignment="1">
      <alignment/>
    </xf>
    <xf numFmtId="0" fontId="22" fillId="0" borderId="14" xfId="0" applyFont="1" applyFill="1" applyBorder="1" applyAlignment="1">
      <alignment horizontal="center" vertical="center"/>
    </xf>
    <xf numFmtId="0" fontId="21" fillId="10" borderId="10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/>
    </xf>
    <xf numFmtId="0" fontId="21" fillId="2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21" fillId="16" borderId="16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/>
    </xf>
    <xf numFmtId="0" fontId="21" fillId="2" borderId="10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21" fillId="0" borderId="20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165" fontId="26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Fill="1" applyBorder="1" applyAlignment="1">
      <alignment horizontal="center" vertical="center" wrapText="1"/>
    </xf>
    <xf numFmtId="16" fontId="21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22" fillId="5" borderId="10" xfId="0" applyFont="1" applyFill="1" applyBorder="1" applyAlignment="1">
      <alignment horizontal="center" vertical="center" wrapText="1"/>
    </xf>
    <xf numFmtId="164" fontId="2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3" fillId="17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6" fillId="16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6" fillId="17" borderId="10" xfId="0" applyFont="1" applyFill="1" applyBorder="1" applyAlignment="1">
      <alignment horizontal="center" vertical="center" wrapText="1"/>
    </xf>
    <xf numFmtId="166" fontId="21" fillId="2" borderId="10" xfId="0" applyNumberFormat="1" applyFont="1" applyFill="1" applyBorder="1" applyAlignment="1">
      <alignment horizontal="center" vertical="center"/>
    </xf>
    <xf numFmtId="166" fontId="22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23" fillId="0" borderId="10" xfId="0" applyNumberFormat="1" applyFont="1" applyBorder="1" applyAlignment="1">
      <alignment horizontal="center" vertical="center" wrapText="1"/>
    </xf>
    <xf numFmtId="3" fontId="21" fillId="2" borderId="10" xfId="0" applyNumberFormat="1" applyFont="1" applyFill="1" applyBorder="1" applyAlignment="1">
      <alignment horizontal="center" vertical="center"/>
    </xf>
    <xf numFmtId="0" fontId="23" fillId="2" borderId="10" xfId="0" applyFont="1" applyFill="1" applyBorder="1" applyAlignment="1">
      <alignment vertical="center"/>
    </xf>
    <xf numFmtId="0" fontId="23" fillId="0" borderId="10" xfId="0" applyFont="1" applyBorder="1" applyAlignment="1">
      <alignment vertical="center" wrapText="1"/>
    </xf>
    <xf numFmtId="0" fontId="23" fillId="0" borderId="16" xfId="0" applyFont="1" applyBorder="1" applyAlignment="1">
      <alignment vertical="center"/>
    </xf>
    <xf numFmtId="0" fontId="23" fillId="2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164" fontId="23" fillId="0" borderId="10" xfId="0" applyNumberFormat="1" applyFont="1" applyFill="1" applyBorder="1" applyAlignment="1">
      <alignment horizontal="center" vertical="center" wrapText="1"/>
    </xf>
    <xf numFmtId="16" fontId="23" fillId="0" borderId="10" xfId="0" applyNumberFormat="1" applyFont="1" applyFill="1" applyBorder="1" applyAlignment="1">
      <alignment horizontal="center" vertical="center" wrapText="1"/>
    </xf>
    <xf numFmtId="164" fontId="26" fillId="0" borderId="10" xfId="0" applyNumberFormat="1" applyFont="1" applyBorder="1" applyAlignment="1">
      <alignment horizontal="center" vertical="center" wrapText="1"/>
    </xf>
    <xf numFmtId="164" fontId="26" fillId="16" borderId="10" xfId="0" applyNumberFormat="1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0" fontId="26" fillId="18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0" fillId="17" borderId="0" xfId="0" applyFill="1" applyAlignment="1">
      <alignment/>
    </xf>
    <xf numFmtId="0" fontId="0" fillId="0" borderId="10" xfId="0" applyFont="1" applyBorder="1" applyAlignment="1">
      <alignment vertical="center"/>
    </xf>
    <xf numFmtId="0" fontId="0" fillId="20" borderId="0" xfId="0" applyFill="1" applyAlignment="1">
      <alignment/>
    </xf>
    <xf numFmtId="0" fontId="23" fillId="18" borderId="10" xfId="0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" fontId="23" fillId="0" borderId="10" xfId="0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/>
    </xf>
    <xf numFmtId="167" fontId="26" fillId="0" borderId="10" xfId="0" applyNumberFormat="1" applyFont="1" applyFill="1" applyBorder="1" applyAlignment="1">
      <alignment horizontal="center" vertical="center" wrapText="1"/>
    </xf>
    <xf numFmtId="167" fontId="26" fillId="0" borderId="10" xfId="0" applyNumberFormat="1" applyFont="1" applyBorder="1" applyAlignment="1">
      <alignment horizontal="center" vertical="center" wrapText="1"/>
    </xf>
    <xf numFmtId="0" fontId="23" fillId="17" borderId="10" xfId="0" applyFont="1" applyFill="1" applyBorder="1" applyAlignment="1">
      <alignment vertical="center"/>
    </xf>
    <xf numFmtId="0" fontId="23" fillId="17" borderId="10" xfId="0" applyFont="1" applyFill="1" applyBorder="1" applyAlignment="1">
      <alignment horizontal="center" vertical="center"/>
    </xf>
    <xf numFmtId="169" fontId="23" fillId="17" borderId="10" xfId="0" applyNumberFormat="1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166" fontId="33" fillId="0" borderId="0" xfId="0" applyNumberFormat="1" applyFont="1" applyAlignment="1">
      <alignment/>
    </xf>
    <xf numFmtId="166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  <xf numFmtId="0" fontId="34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0" xfId="0" applyFill="1" applyBorder="1" applyAlignment="1">
      <alignment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14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vertical="center" wrapText="1"/>
    </xf>
    <xf numFmtId="0" fontId="22" fillId="21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51" fillId="5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0" xfId="0" applyFont="1" applyBorder="1" applyAlignment="1">
      <alignment horizontal="center" vertical="center" wrapText="1"/>
    </xf>
    <xf numFmtId="0" fontId="0" fillId="22" borderId="0" xfId="0" applyFill="1" applyAlignment="1">
      <alignment/>
    </xf>
    <xf numFmtId="0" fontId="53" fillId="0" borderId="0" xfId="0" applyFont="1" applyFill="1" applyAlignment="1">
      <alignment/>
    </xf>
    <xf numFmtId="0" fontId="23" fillId="0" borderId="22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51" fillId="23" borderId="10" xfId="0" applyFont="1" applyFill="1" applyBorder="1" applyAlignment="1">
      <alignment horizontal="center" vertical="center"/>
    </xf>
    <xf numFmtId="164" fontId="51" fillId="23" borderId="10" xfId="0" applyNumberFormat="1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 wrapText="1"/>
    </xf>
    <xf numFmtId="0" fontId="51" fillId="23" borderId="10" xfId="0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 wrapText="1"/>
    </xf>
    <xf numFmtId="0" fontId="21" fillId="24" borderId="22" xfId="0" applyFont="1" applyFill="1" applyBorder="1" applyAlignment="1">
      <alignment horizontal="center" vertical="center" wrapText="1"/>
    </xf>
    <xf numFmtId="0" fontId="23" fillId="22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21" fillId="22" borderId="10" xfId="0" applyFont="1" applyFill="1" applyBorder="1" applyAlignment="1">
      <alignment vertical="center"/>
    </xf>
    <xf numFmtId="0" fontId="21" fillId="0" borderId="22" xfId="0" applyFont="1" applyFill="1" applyBorder="1" applyAlignment="1">
      <alignment horizontal="center" vertical="center" wrapText="1"/>
    </xf>
    <xf numFmtId="0" fontId="51" fillId="22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2" borderId="10" xfId="0" applyFill="1" applyBorder="1" applyAlignment="1">
      <alignment/>
    </xf>
    <xf numFmtId="0" fontId="23" fillId="25" borderId="10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166" fontId="51" fillId="23" borderId="10" xfId="0" applyNumberFormat="1" applyFont="1" applyFill="1" applyBorder="1" applyAlignment="1">
      <alignment horizontal="center" vertical="center" wrapText="1"/>
    </xf>
    <xf numFmtId="168" fontId="51" fillId="23" borderId="10" xfId="0" applyNumberFormat="1" applyFont="1" applyFill="1" applyBorder="1" applyAlignment="1">
      <alignment horizontal="center" vertical="center" wrapText="1"/>
    </xf>
    <xf numFmtId="0" fontId="21" fillId="21" borderId="22" xfId="0" applyFont="1" applyFill="1" applyBorder="1" applyAlignment="1">
      <alignment horizontal="center" vertical="center" wrapText="1"/>
    </xf>
    <xf numFmtId="164" fontId="21" fillId="22" borderId="10" xfId="0" applyNumberFormat="1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6" fillId="25" borderId="10" xfId="0" applyFont="1" applyFill="1" applyBorder="1" applyAlignment="1">
      <alignment horizontal="center" vertical="center" wrapText="1"/>
    </xf>
    <xf numFmtId="0" fontId="26" fillId="22" borderId="1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/>
    </xf>
    <xf numFmtId="0" fontId="22" fillId="23" borderId="12" xfId="0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vertical="center"/>
    </xf>
    <xf numFmtId="166" fontId="51" fillId="23" borderId="10" xfId="0" applyNumberFormat="1" applyFont="1" applyFill="1" applyBorder="1" applyAlignment="1">
      <alignment horizontal="center" vertical="center"/>
    </xf>
    <xf numFmtId="0" fontId="26" fillId="26" borderId="10" xfId="0" applyFont="1" applyFill="1" applyBorder="1" applyAlignment="1">
      <alignment horizontal="center" vertical="center" wrapText="1"/>
    </xf>
    <xf numFmtId="0" fontId="21" fillId="26" borderId="10" xfId="0" applyFont="1" applyFill="1" applyBorder="1" applyAlignment="1">
      <alignment horizontal="center" vertical="center" wrapText="1"/>
    </xf>
    <xf numFmtId="0" fontId="23" fillId="27" borderId="10" xfId="0" applyFont="1" applyFill="1" applyBorder="1" applyAlignment="1">
      <alignment horizontal="center" vertical="center" wrapText="1"/>
    </xf>
    <xf numFmtId="171" fontId="21" fillId="0" borderId="22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/>
    </xf>
    <xf numFmtId="0" fontId="29" fillId="0" borderId="22" xfId="0" applyFont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4" fontId="22" fillId="23" borderId="10" xfId="0" applyNumberFormat="1" applyFont="1" applyFill="1" applyBorder="1" applyAlignment="1">
      <alignment horizontal="center" vertical="center" wrapText="1"/>
    </xf>
    <xf numFmtId="0" fontId="29" fillId="24" borderId="0" xfId="0" applyFont="1" applyFill="1" applyBorder="1" applyAlignment="1">
      <alignment horizontal="center" vertical="center" wrapText="1"/>
    </xf>
    <xf numFmtId="0" fontId="21" fillId="24" borderId="0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24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40" fillId="5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22" xfId="0" applyFont="1" applyBorder="1" applyAlignment="1">
      <alignment/>
    </xf>
    <xf numFmtId="172" fontId="21" fillId="0" borderId="10" xfId="0" applyNumberFormat="1" applyFont="1" applyFill="1" applyBorder="1" applyAlignment="1">
      <alignment horizontal="center" vertical="center" wrapText="1"/>
    </xf>
    <xf numFmtId="0" fontId="22" fillId="22" borderId="13" xfId="0" applyFont="1" applyFill="1" applyBorder="1" applyAlignment="1">
      <alignment horizontal="center" vertical="center" wrapText="1"/>
    </xf>
    <xf numFmtId="164" fontId="22" fillId="22" borderId="13" xfId="0" applyNumberFormat="1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1" fillId="2" borderId="25" xfId="0" applyFont="1" applyFill="1" applyBorder="1" applyAlignment="1">
      <alignment horizontal="center" vertical="center"/>
    </xf>
    <xf numFmtId="0" fontId="23" fillId="22" borderId="10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66" fontId="22" fillId="23" borderId="10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1" fillId="22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56" fillId="0" borderId="0" xfId="0" applyFont="1" applyAlignment="1">
      <alignment/>
    </xf>
    <xf numFmtId="164" fontId="57" fillId="0" borderId="0" xfId="0" applyNumberFormat="1" applyFont="1" applyAlignment="1">
      <alignment/>
    </xf>
    <xf numFmtId="164" fontId="56" fillId="0" borderId="0" xfId="0" applyNumberFormat="1" applyFont="1" applyAlignment="1">
      <alignment/>
    </xf>
    <xf numFmtId="0" fontId="53" fillId="0" borderId="0" xfId="0" applyFont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53" fillId="22" borderId="0" xfId="0" applyFont="1" applyFill="1" applyAlignment="1">
      <alignment/>
    </xf>
    <xf numFmtId="0" fontId="21" fillId="0" borderId="0" xfId="0" applyFont="1" applyBorder="1" applyAlignment="1">
      <alignment vertical="center"/>
    </xf>
    <xf numFmtId="0" fontId="53" fillId="28" borderId="0" xfId="0" applyFont="1" applyFill="1" applyAlignment="1">
      <alignment/>
    </xf>
    <xf numFmtId="0" fontId="53" fillId="0" borderId="0" xfId="0" applyFont="1" applyAlignment="1">
      <alignment/>
    </xf>
    <xf numFmtId="0" fontId="0" fillId="2" borderId="0" xfId="0" applyFill="1" applyBorder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29" fillId="22" borderId="22" xfId="0" applyFont="1" applyFill="1" applyBorder="1" applyAlignment="1">
      <alignment horizontal="center" vertical="center" wrapText="1"/>
    </xf>
    <xf numFmtId="0" fontId="21" fillId="22" borderId="11" xfId="0" applyFont="1" applyFill="1" applyBorder="1" applyAlignment="1">
      <alignment horizontal="center" vertical="center" wrapText="1"/>
    </xf>
    <xf numFmtId="0" fontId="21" fillId="22" borderId="12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53" fillId="22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3" fillId="22" borderId="13" xfId="0" applyFont="1" applyFill="1" applyBorder="1" applyAlignment="1">
      <alignment horizontal="center" vertical="center" wrapText="1"/>
    </xf>
    <xf numFmtId="0" fontId="52" fillId="22" borderId="11" xfId="0" applyFont="1" applyFill="1" applyBorder="1" applyAlignment="1">
      <alignment horizontal="center" vertical="center" wrapText="1"/>
    </xf>
    <xf numFmtId="172" fontId="21" fillId="22" borderId="10" xfId="0" applyNumberFormat="1" applyFont="1" applyFill="1" applyBorder="1" applyAlignment="1">
      <alignment horizontal="center" vertical="center" wrapText="1"/>
    </xf>
    <xf numFmtId="164" fontId="21" fillId="22" borderId="13" xfId="0" applyNumberFormat="1" applyFont="1" applyFill="1" applyBorder="1" applyAlignment="1">
      <alignment horizontal="center" vertical="center" wrapText="1"/>
    </xf>
    <xf numFmtId="1" fontId="22" fillId="22" borderId="13" xfId="0" applyNumberFormat="1" applyFont="1" applyFill="1" applyBorder="1" applyAlignment="1">
      <alignment horizontal="center" vertical="center" wrapText="1"/>
    </xf>
    <xf numFmtId="174" fontId="21" fillId="22" borderId="10" xfId="0" applyNumberFormat="1" applyFont="1" applyFill="1" applyBorder="1" applyAlignment="1">
      <alignment horizontal="center" vertical="center" wrapText="1"/>
    </xf>
    <xf numFmtId="16" fontId="21" fillId="22" borderId="10" xfId="0" applyNumberFormat="1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 wrapText="1"/>
    </xf>
    <xf numFmtId="0" fontId="21" fillId="26" borderId="13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2" fillId="0" borderId="22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/>
    </xf>
    <xf numFmtId="0" fontId="21" fillId="22" borderId="23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/>
    </xf>
    <xf numFmtId="0" fontId="22" fillId="0" borderId="22" xfId="0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/>
    </xf>
    <xf numFmtId="0" fontId="19" fillId="0" borderId="16" xfId="0" applyFont="1" applyBorder="1" applyAlignment="1">
      <alignment/>
    </xf>
    <xf numFmtId="164" fontId="22" fillId="22" borderId="10" xfId="0" applyNumberFormat="1" applyFont="1" applyFill="1" applyBorder="1" applyAlignment="1">
      <alignment horizontal="center" vertical="center" wrapText="1"/>
    </xf>
    <xf numFmtId="1" fontId="22" fillId="23" borderId="10" xfId="0" applyNumberFormat="1" applyFont="1" applyFill="1" applyBorder="1" applyAlignment="1">
      <alignment horizontal="center" vertical="center" wrapText="1"/>
    </xf>
    <xf numFmtId="0" fontId="58" fillId="22" borderId="10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0" fillId="22" borderId="0" xfId="0" applyFont="1" applyFill="1" applyAlignment="1">
      <alignment/>
    </xf>
    <xf numFmtId="0" fontId="0" fillId="22" borderId="0" xfId="0" applyFont="1" applyFill="1" applyAlignment="1">
      <alignment/>
    </xf>
    <xf numFmtId="0" fontId="58" fillId="22" borderId="16" xfId="0" applyFont="1" applyFill="1" applyBorder="1" applyAlignment="1">
      <alignment horizontal="center" vertical="center" wrapText="1"/>
    </xf>
    <xf numFmtId="0" fontId="58" fillId="22" borderId="22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0" fillId="24" borderId="0" xfId="0" applyFill="1" applyAlignment="1">
      <alignment/>
    </xf>
    <xf numFmtId="0" fontId="59" fillId="22" borderId="0" xfId="0" applyFont="1" applyFill="1" applyAlignment="1">
      <alignment/>
    </xf>
    <xf numFmtId="0" fontId="23" fillId="22" borderId="16" xfId="0" applyFont="1" applyFill="1" applyBorder="1" applyAlignment="1">
      <alignment horizontal="center" vertical="center" wrapText="1"/>
    </xf>
    <xf numFmtId="0" fontId="58" fillId="22" borderId="0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vertical="center" wrapText="1"/>
    </xf>
    <xf numFmtId="0" fontId="21" fillId="22" borderId="22" xfId="0" applyFont="1" applyFill="1" applyBorder="1" applyAlignment="1">
      <alignment vertical="center" wrapText="1"/>
    </xf>
    <xf numFmtId="0" fontId="0" fillId="22" borderId="0" xfId="0" applyFill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4" fillId="26" borderId="10" xfId="0" applyFont="1" applyFill="1" applyBorder="1" applyAlignment="1">
      <alignment horizontal="center" vertical="center" wrapText="1"/>
    </xf>
    <xf numFmtId="0" fontId="34" fillId="23" borderId="10" xfId="0" applyFont="1" applyFill="1" applyBorder="1" applyAlignment="1">
      <alignment horizontal="center" vertical="center" wrapText="1"/>
    </xf>
    <xf numFmtId="0" fontId="34" fillId="23" borderId="10" xfId="0" applyFont="1" applyFill="1" applyBorder="1" applyAlignment="1">
      <alignment horizontal="center" vertical="center"/>
    </xf>
    <xf numFmtId="0" fontId="29" fillId="23" borderId="10" xfId="0" applyFont="1" applyFill="1" applyBorder="1" applyAlignment="1">
      <alignment horizontal="center" vertical="center"/>
    </xf>
    <xf numFmtId="0" fontId="29" fillId="23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34" fillId="22" borderId="10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22" borderId="25" xfId="0" applyFont="1" applyFill="1" applyBorder="1" applyAlignment="1">
      <alignment horizontal="center" vertical="center" wrapText="1"/>
    </xf>
    <xf numFmtId="0" fontId="34" fillId="22" borderId="10" xfId="0" applyFont="1" applyFill="1" applyBorder="1" applyAlignment="1">
      <alignment vertical="center"/>
    </xf>
    <xf numFmtId="0" fontId="29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 vertical="center" wrapText="1"/>
    </xf>
    <xf numFmtId="0" fontId="20" fillId="22" borderId="22" xfId="0" applyFont="1" applyFill="1" applyBorder="1" applyAlignment="1">
      <alignment horizontal="center" vertical="center" wrapText="1"/>
    </xf>
    <xf numFmtId="0" fontId="23" fillId="24" borderId="22" xfId="0" applyFont="1" applyFill="1" applyBorder="1" applyAlignment="1">
      <alignment horizontal="center" vertical="center" wrapText="1"/>
    </xf>
    <xf numFmtId="0" fontId="23" fillId="2" borderId="11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0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20" fillId="22" borderId="10" xfId="0" applyFont="1" applyFill="1" applyBorder="1" applyAlignment="1">
      <alignment vertical="center"/>
    </xf>
    <xf numFmtId="3" fontId="22" fillId="22" borderId="10" xfId="0" applyNumberFormat="1" applyFont="1" applyFill="1" applyBorder="1" applyAlignment="1">
      <alignment horizontal="center" vertical="center" wrapText="1"/>
    </xf>
    <xf numFmtId="0" fontId="20" fillId="22" borderId="10" xfId="0" applyFont="1" applyFill="1" applyBorder="1" applyAlignment="1">
      <alignment horizontal="center" vertical="center" wrapText="1"/>
    </xf>
    <xf numFmtId="0" fontId="53" fillId="22" borderId="0" xfId="0" applyFont="1" applyFill="1" applyBorder="1" applyAlignment="1">
      <alignment vertical="center"/>
    </xf>
    <xf numFmtId="0" fontId="53" fillId="22" borderId="0" xfId="0" applyFont="1" applyFill="1" applyBorder="1" applyAlignment="1">
      <alignment/>
    </xf>
    <xf numFmtId="3" fontId="22" fillId="23" borderId="10" xfId="0" applyNumberFormat="1" applyFont="1" applyFill="1" applyBorder="1" applyAlignment="1">
      <alignment horizontal="center" vertical="center"/>
    </xf>
    <xf numFmtId="166" fontId="60" fillId="23" borderId="10" xfId="0" applyNumberFormat="1" applyFont="1" applyFill="1" applyBorder="1" applyAlignment="1">
      <alignment horizontal="center" vertical="center" wrapText="1"/>
    </xf>
    <xf numFmtId="166" fontId="34" fillId="0" borderId="10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53" fillId="22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2" borderId="0" xfId="0" applyFill="1" applyBorder="1" applyAlignment="1">
      <alignment/>
    </xf>
    <xf numFmtId="0" fontId="36" fillId="24" borderId="0" xfId="0" applyFont="1" applyFill="1" applyBorder="1" applyAlignment="1">
      <alignment/>
    </xf>
    <xf numFmtId="0" fontId="53" fillId="24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2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vertical="center"/>
    </xf>
    <xf numFmtId="0" fontId="21" fillId="2" borderId="22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 vertical="center"/>
    </xf>
    <xf numFmtId="0" fontId="24" fillId="22" borderId="10" xfId="0" applyFont="1" applyFill="1" applyBorder="1" applyAlignment="1">
      <alignment horizontal="center" vertical="center" wrapText="1"/>
    </xf>
    <xf numFmtId="0" fontId="0" fillId="21" borderId="0" xfId="0" applyFill="1" applyAlignment="1">
      <alignment/>
    </xf>
    <xf numFmtId="0" fontId="53" fillId="24" borderId="0" xfId="0" applyFont="1" applyFill="1" applyAlignment="1">
      <alignment/>
    </xf>
    <xf numFmtId="0" fontId="21" fillId="24" borderId="14" xfId="0" applyFont="1" applyFill="1" applyBorder="1" applyAlignment="1">
      <alignment horizontal="center" vertical="center" wrapText="1"/>
    </xf>
    <xf numFmtId="0" fontId="53" fillId="24" borderId="0" xfId="0" applyFont="1" applyFill="1" applyAlignment="1">
      <alignment/>
    </xf>
    <xf numFmtId="0" fontId="21" fillId="22" borderId="10" xfId="0" applyFont="1" applyFill="1" applyBorder="1" applyAlignment="1">
      <alignment horizontal="center" vertical="center"/>
    </xf>
    <xf numFmtId="0" fontId="21" fillId="2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16" fontId="21" fillId="22" borderId="22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2" fillId="23" borderId="10" xfId="0" applyFont="1" applyFill="1" applyBorder="1" applyAlignment="1">
      <alignment horizontal="center" vertical="center" wrapText="1"/>
    </xf>
    <xf numFmtId="0" fontId="22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2" borderId="22" xfId="0" applyFont="1" applyFill="1" applyBorder="1" applyAlignment="1">
      <alignment horizontal="center" vertical="center" wrapText="1"/>
    </xf>
    <xf numFmtId="0" fontId="23" fillId="22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21" borderId="10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16" fontId="21" fillId="24" borderId="22" xfId="0" applyNumberFormat="1" applyFont="1" applyFill="1" applyBorder="1" applyAlignment="1">
      <alignment horizontal="center" vertical="center" wrapText="1"/>
    </xf>
    <xf numFmtId="0" fontId="21" fillId="23" borderId="12" xfId="0" applyFont="1" applyFill="1" applyBorder="1" applyAlignment="1">
      <alignment horizontal="center" vertical="center" wrapText="1"/>
    </xf>
    <xf numFmtId="0" fontId="21" fillId="23" borderId="10" xfId="0" applyFont="1" applyFill="1" applyBorder="1" applyAlignment="1">
      <alignment horizontal="center" vertical="center"/>
    </xf>
    <xf numFmtId="0" fontId="53" fillId="22" borderId="0" xfId="0" applyFont="1" applyFill="1" applyBorder="1" applyAlignment="1">
      <alignment/>
    </xf>
    <xf numFmtId="0" fontId="21" fillId="22" borderId="30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34" fillId="22" borderId="1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164" fontId="21" fillId="23" borderId="10" xfId="0" applyNumberFormat="1" applyFont="1" applyFill="1" applyBorder="1" applyAlignment="1">
      <alignment horizontal="center" vertical="center" wrapText="1"/>
    </xf>
    <xf numFmtId="0" fontId="22" fillId="23" borderId="11" xfId="0" applyFont="1" applyFill="1" applyBorder="1" applyAlignment="1">
      <alignment horizontal="center" vertical="center" wrapText="1"/>
    </xf>
    <xf numFmtId="166" fontId="21" fillId="23" borderId="10" xfId="0" applyNumberFormat="1" applyFont="1" applyFill="1" applyBorder="1" applyAlignment="1">
      <alignment horizontal="center" vertical="center" wrapText="1"/>
    </xf>
    <xf numFmtId="168" fontId="22" fillId="23" borderId="10" xfId="0" applyNumberFormat="1" applyFont="1" applyFill="1" applyBorder="1" applyAlignment="1">
      <alignment horizontal="center" vertical="center" wrapText="1"/>
    </xf>
    <xf numFmtId="166" fontId="21" fillId="21" borderId="10" xfId="0" applyNumberFormat="1" applyFont="1" applyFill="1" applyBorder="1" applyAlignment="1">
      <alignment horizontal="center" vertical="center"/>
    </xf>
    <xf numFmtId="166" fontId="22" fillId="21" borderId="10" xfId="0" applyNumberFormat="1" applyFont="1" applyFill="1" applyBorder="1" applyAlignment="1">
      <alignment horizontal="center" vertical="center" wrapText="1"/>
    </xf>
    <xf numFmtId="166" fontId="22" fillId="23" borderId="10" xfId="0" applyNumberFormat="1" applyFont="1" applyFill="1" applyBorder="1" applyAlignment="1">
      <alignment horizontal="center" vertical="center" wrapText="1"/>
    </xf>
    <xf numFmtId="166" fontId="22" fillId="22" borderId="10" xfId="0" applyNumberFormat="1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3" fontId="22" fillId="23" borderId="10" xfId="0" applyNumberFormat="1" applyFont="1" applyFill="1" applyBorder="1" applyAlignment="1">
      <alignment horizontal="center" vertical="center" wrapText="1"/>
    </xf>
    <xf numFmtId="166" fontId="21" fillId="23" borderId="10" xfId="0" applyNumberFormat="1" applyFont="1" applyFill="1" applyBorder="1" applyAlignment="1">
      <alignment horizontal="center" vertical="center"/>
    </xf>
    <xf numFmtId="166" fontId="52" fillId="23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" fontId="22" fillId="22" borderId="10" xfId="0" applyNumberFormat="1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1" fillId="23" borderId="16" xfId="0" applyFont="1" applyFill="1" applyBorder="1" applyAlignment="1">
      <alignment horizontal="center" vertical="center" wrapText="1"/>
    </xf>
    <xf numFmtId="0" fontId="21" fillId="23" borderId="14" xfId="0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2" fillId="22" borderId="16" xfId="0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22" fillId="23" borderId="16" xfId="0" applyFont="1" applyFill="1" applyBorder="1" applyAlignment="1">
      <alignment horizontal="center" vertical="center" wrapText="1"/>
    </xf>
    <xf numFmtId="0" fontId="22" fillId="23" borderId="14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 wrapText="1"/>
    </xf>
    <xf numFmtId="16" fontId="21" fillId="22" borderId="23" xfId="0" applyNumberFormat="1" applyFont="1" applyFill="1" applyBorder="1" applyAlignment="1">
      <alignment horizontal="center" vertical="center" wrapText="1"/>
    </xf>
    <xf numFmtId="164" fontId="51" fillId="23" borderId="14" xfId="0" applyNumberFormat="1" applyFont="1" applyFill="1" applyBorder="1" applyAlignment="1">
      <alignment horizontal="center" vertical="center" wrapText="1"/>
    </xf>
    <xf numFmtId="164" fontId="22" fillId="23" borderId="14" xfId="0" applyNumberFormat="1" applyFont="1" applyFill="1" applyBorder="1" applyAlignment="1">
      <alignment horizontal="center" vertical="center" wrapText="1"/>
    </xf>
    <xf numFmtId="1" fontId="22" fillId="23" borderId="14" xfId="0" applyNumberFormat="1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/>
    </xf>
    <xf numFmtId="0" fontId="21" fillId="0" borderId="31" xfId="0" applyFont="1" applyFill="1" applyBorder="1" applyAlignment="1">
      <alignment horizontal="center" vertical="center" wrapText="1"/>
    </xf>
    <xf numFmtId="0" fontId="21" fillId="0" borderId="31" xfId="0" applyFont="1" applyFill="1" applyBorder="1" applyAlignment="1">
      <alignment/>
    </xf>
    <xf numFmtId="0" fontId="22" fillId="0" borderId="31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 wrapText="1"/>
    </xf>
    <xf numFmtId="0" fontId="21" fillId="2" borderId="32" xfId="0" applyFont="1" applyFill="1" applyBorder="1" applyAlignment="1">
      <alignment horizontal="center" vertical="center"/>
    </xf>
    <xf numFmtId="0" fontId="21" fillId="22" borderId="31" xfId="0" applyFont="1" applyFill="1" applyBorder="1" applyAlignment="1">
      <alignment horizontal="center" vertical="center" wrapText="1"/>
    </xf>
    <xf numFmtId="0" fontId="21" fillId="22" borderId="15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164" fontId="51" fillId="23" borderId="16" xfId="0" applyNumberFormat="1" applyFont="1" applyFill="1" applyBorder="1" applyAlignment="1">
      <alignment horizontal="center" vertical="center" wrapText="1"/>
    </xf>
    <xf numFmtId="164" fontId="21" fillId="23" borderId="16" xfId="0" applyNumberFormat="1" applyFont="1" applyFill="1" applyBorder="1" applyAlignment="1">
      <alignment horizontal="center" vertical="center" wrapText="1"/>
    </xf>
    <xf numFmtId="164" fontId="22" fillId="23" borderId="16" xfId="0" applyNumberFormat="1" applyFont="1" applyFill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164" fontId="21" fillId="23" borderId="14" xfId="0" applyNumberFormat="1" applyFont="1" applyFill="1" applyBorder="1" applyAlignment="1">
      <alignment horizontal="center" vertical="center" wrapText="1"/>
    </xf>
    <xf numFmtId="0" fontId="21" fillId="23" borderId="22" xfId="0" applyFont="1" applyFill="1" applyBorder="1" applyAlignment="1">
      <alignment horizontal="center" vertical="center" wrapText="1"/>
    </xf>
    <xf numFmtId="0" fontId="22" fillId="23" borderId="22" xfId="0" applyFont="1" applyFill="1" applyBorder="1" applyAlignment="1">
      <alignment horizontal="center" vertical="center" wrapText="1"/>
    </xf>
    <xf numFmtId="0" fontId="22" fillId="22" borderId="22" xfId="0" applyFont="1" applyFill="1" applyBorder="1" applyAlignment="1">
      <alignment horizontal="center" vertical="center" wrapText="1"/>
    </xf>
    <xf numFmtId="164" fontId="51" fillId="23" borderId="22" xfId="0" applyNumberFormat="1" applyFont="1" applyFill="1" applyBorder="1" applyAlignment="1">
      <alignment horizontal="center" vertical="center" wrapText="1"/>
    </xf>
    <xf numFmtId="164" fontId="22" fillId="23" borderId="22" xfId="0" applyNumberFormat="1" applyFont="1" applyFill="1" applyBorder="1" applyAlignment="1">
      <alignment horizontal="center" vertical="center" wrapText="1"/>
    </xf>
    <xf numFmtId="1" fontId="22" fillId="23" borderId="22" xfId="0" applyNumberFormat="1" applyFont="1" applyFill="1" applyBorder="1" applyAlignment="1">
      <alignment horizontal="center" vertical="center" wrapText="1"/>
    </xf>
    <xf numFmtId="0" fontId="31" fillId="24" borderId="0" xfId="0" applyFont="1" applyFill="1" applyAlignment="1">
      <alignment/>
    </xf>
    <xf numFmtId="0" fontId="19" fillId="22" borderId="10" xfId="0" applyFont="1" applyFill="1" applyBorder="1" applyAlignment="1">
      <alignment horizontal="center" vertical="center" wrapText="1"/>
    </xf>
    <xf numFmtId="0" fontId="19" fillId="22" borderId="10" xfId="0" applyFont="1" applyFill="1" applyBorder="1" applyAlignment="1">
      <alignment/>
    </xf>
    <xf numFmtId="0" fontId="19" fillId="22" borderId="11" xfId="0" applyFont="1" applyFill="1" applyBorder="1" applyAlignment="1">
      <alignment/>
    </xf>
    <xf numFmtId="0" fontId="23" fillId="24" borderId="12" xfId="0" applyFont="1" applyFill="1" applyBorder="1" applyAlignment="1">
      <alignment horizontal="center" vertical="center" wrapText="1"/>
    </xf>
    <xf numFmtId="0" fontId="59" fillId="24" borderId="0" xfId="0" applyFont="1" applyFill="1" applyAlignment="1">
      <alignment/>
    </xf>
    <xf numFmtId="0" fontId="21" fillId="22" borderId="10" xfId="0" applyFont="1" applyFill="1" applyBorder="1" applyAlignment="1">
      <alignment horizontal="center" vertical="center" wrapText="1"/>
    </xf>
    <xf numFmtId="0" fontId="53" fillId="22" borderId="0" xfId="0" applyFont="1" applyFill="1" applyAlignment="1">
      <alignment/>
    </xf>
    <xf numFmtId="0" fontId="53" fillId="22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3" fillId="22" borderId="16" xfId="0" applyFont="1" applyFill="1" applyBorder="1" applyAlignment="1">
      <alignment horizontal="center" vertical="center" wrapText="1"/>
    </xf>
    <xf numFmtId="0" fontId="56" fillId="22" borderId="14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2" fillId="23" borderId="16" xfId="0" applyFont="1" applyFill="1" applyBorder="1" applyAlignment="1">
      <alignment horizontal="center" vertical="center" wrapText="1"/>
    </xf>
    <xf numFmtId="0" fontId="22" fillId="23" borderId="14" xfId="0" applyFont="1" applyFill="1" applyBorder="1" applyAlignment="1">
      <alignment horizontal="center" vertical="center" wrapText="1"/>
    </xf>
    <xf numFmtId="0" fontId="22" fillId="22" borderId="16" xfId="0" applyFont="1" applyFill="1" applyBorder="1" applyAlignment="1">
      <alignment horizontal="center" vertical="center" wrapText="1"/>
    </xf>
    <xf numFmtId="0" fontId="22" fillId="22" borderId="14" xfId="0" applyFont="1" applyFill="1" applyBorder="1" applyAlignment="1">
      <alignment horizontal="center" vertical="center" wrapText="1"/>
    </xf>
    <xf numFmtId="0" fontId="21" fillId="23" borderId="16" xfId="0" applyFont="1" applyFill="1" applyBorder="1" applyAlignment="1">
      <alignment horizontal="center" vertical="center" wrapText="1"/>
    </xf>
    <xf numFmtId="0" fontId="21" fillId="23" borderId="14" xfId="0" applyFont="1" applyFill="1" applyBorder="1" applyAlignment="1">
      <alignment horizontal="center" vertical="center" wrapText="1"/>
    </xf>
    <xf numFmtId="166" fontId="51" fillId="23" borderId="16" xfId="0" applyNumberFormat="1" applyFont="1" applyFill="1" applyBorder="1" applyAlignment="1">
      <alignment horizontal="center" vertical="center" wrapText="1"/>
    </xf>
    <xf numFmtId="166" fontId="51" fillId="23" borderId="14" xfId="0" applyNumberFormat="1" applyFont="1" applyFill="1" applyBorder="1" applyAlignment="1">
      <alignment horizontal="center" vertical="center" wrapText="1"/>
    </xf>
    <xf numFmtId="0" fontId="21" fillId="24" borderId="31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3" fontId="22" fillId="21" borderId="16" xfId="0" applyNumberFormat="1" applyFont="1" applyFill="1" applyBorder="1" applyAlignment="1">
      <alignment horizontal="center" vertical="center" wrapText="1"/>
    </xf>
    <xf numFmtId="3" fontId="22" fillId="21" borderId="14" xfId="0" applyNumberFormat="1" applyFont="1" applyFill="1" applyBorder="1" applyAlignment="1">
      <alignment horizontal="center" vertical="center" wrapText="1"/>
    </xf>
    <xf numFmtId="0" fontId="21" fillId="22" borderId="16" xfId="0" applyFont="1" applyFill="1" applyBorder="1" applyAlignment="1">
      <alignment horizontal="center" vertical="center" wrapText="1"/>
    </xf>
    <xf numFmtId="0" fontId="21" fillId="22" borderId="14" xfId="0" applyFont="1" applyFill="1" applyBorder="1" applyAlignment="1">
      <alignment horizontal="center" vertical="center" wrapText="1"/>
    </xf>
    <xf numFmtId="0" fontId="29" fillId="22" borderId="33" xfId="0" applyFont="1" applyFill="1" applyBorder="1" applyAlignment="1">
      <alignment horizontal="center" vertical="center" wrapText="1"/>
    </xf>
    <xf numFmtId="0" fontId="29" fillId="22" borderId="34" xfId="0" applyFont="1" applyFill="1" applyBorder="1" applyAlignment="1">
      <alignment horizontal="center" vertical="center" wrapText="1"/>
    </xf>
    <xf numFmtId="0" fontId="29" fillId="22" borderId="10" xfId="0" applyFont="1" applyFill="1" applyBorder="1" applyAlignment="1">
      <alignment horizontal="center" vertical="center" wrapText="1"/>
    </xf>
    <xf numFmtId="0" fontId="29" fillId="22" borderId="35" xfId="0" applyFont="1" applyFill="1" applyBorder="1" applyAlignment="1">
      <alignment horizontal="center" vertical="center" wrapText="1"/>
    </xf>
    <xf numFmtId="0" fontId="29" fillId="22" borderId="36" xfId="0" applyFont="1" applyFill="1" applyBorder="1" applyAlignment="1">
      <alignment horizontal="center" vertical="center" wrapText="1"/>
    </xf>
    <xf numFmtId="0" fontId="29" fillId="22" borderId="37" xfId="0" applyFont="1" applyFill="1" applyBorder="1" applyAlignment="1">
      <alignment horizontal="center" vertical="center" wrapText="1"/>
    </xf>
    <xf numFmtId="0" fontId="29" fillId="22" borderId="38" xfId="0" applyFont="1" applyFill="1" applyBorder="1" applyAlignment="1">
      <alignment horizontal="center" vertical="center" wrapText="1"/>
    </xf>
    <xf numFmtId="0" fontId="29" fillId="22" borderId="39" xfId="0" applyFont="1" applyFill="1" applyBorder="1" applyAlignment="1">
      <alignment horizontal="center" vertical="center" wrapText="1"/>
    </xf>
    <xf numFmtId="0" fontId="21" fillId="22" borderId="40" xfId="0" applyFont="1" applyFill="1" applyBorder="1" applyAlignment="1">
      <alignment horizontal="center" vertical="center" wrapText="1"/>
    </xf>
    <xf numFmtId="0" fontId="21" fillId="22" borderId="41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22" borderId="42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3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9" fillId="27" borderId="10" xfId="0" applyFont="1" applyFill="1" applyBorder="1" applyAlignment="1">
      <alignment horizontal="center" vertical="center" wrapText="1"/>
    </xf>
    <xf numFmtId="0" fontId="35" fillId="16" borderId="10" xfId="0" applyFont="1" applyFill="1" applyBorder="1" applyAlignment="1">
      <alignment horizontal="center" vertical="center" wrapText="1"/>
    </xf>
    <xf numFmtId="0" fontId="29" fillId="24" borderId="22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0" fontId="29" fillId="29" borderId="35" xfId="0" applyFont="1" applyFill="1" applyBorder="1" applyAlignment="1">
      <alignment horizontal="center" vertical="center" wrapText="1"/>
    </xf>
    <xf numFmtId="0" fontId="29" fillId="29" borderId="36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0" fillId="22" borderId="36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9" fillId="22" borderId="11" xfId="0" applyFont="1" applyFill="1" applyBorder="1" applyAlignment="1">
      <alignment horizontal="center" vertical="center" wrapText="1"/>
    </xf>
    <xf numFmtId="0" fontId="29" fillId="22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9" fillId="22" borderId="2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9" fillId="0" borderId="37" xfId="0" applyFont="1" applyFill="1" applyBorder="1" applyAlignment="1">
      <alignment horizontal="center" vertical="center" wrapText="1"/>
    </xf>
    <xf numFmtId="0" fontId="29" fillId="0" borderId="36" xfId="0" applyFont="1" applyFill="1" applyBorder="1" applyAlignment="1">
      <alignment horizontal="center" vertical="center" wrapText="1"/>
    </xf>
    <xf numFmtId="0" fontId="20" fillId="3" borderId="14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vertical="center" wrapText="1"/>
    </xf>
    <xf numFmtId="0" fontId="23" fillId="19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0" fillId="5" borderId="10" xfId="0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/>
    </xf>
    <xf numFmtId="0" fontId="20" fillId="5" borderId="10" xfId="0" applyFont="1" applyFill="1" applyBorder="1" applyAlignment="1">
      <alignment horizontal="center" vertical="center" wrapText="1"/>
    </xf>
    <xf numFmtId="0" fontId="20" fillId="5" borderId="14" xfId="0" applyFont="1" applyFill="1" applyBorder="1" applyAlignment="1">
      <alignment horizontal="center" vertical="center" wrapText="1"/>
    </xf>
    <xf numFmtId="0" fontId="29" fillId="30" borderId="10" xfId="0" applyFont="1" applyFill="1" applyBorder="1" applyAlignment="1">
      <alignment horizontal="center" vertical="center" wrapText="1"/>
    </xf>
    <xf numFmtId="0" fontId="29" fillId="29" borderId="22" xfId="0" applyFont="1" applyFill="1" applyBorder="1" applyAlignment="1">
      <alignment horizontal="center" vertical="center" wrapText="1"/>
    </xf>
    <xf numFmtId="0" fontId="29" fillId="30" borderId="22" xfId="0" applyFont="1" applyFill="1" applyBorder="1" applyAlignment="1">
      <alignment horizontal="center" vertical="center" wrapText="1"/>
    </xf>
    <xf numFmtId="0" fontId="29" fillId="30" borderId="35" xfId="0" applyFont="1" applyFill="1" applyBorder="1" applyAlignment="1">
      <alignment horizontal="center" vertical="center" wrapText="1"/>
    </xf>
    <xf numFmtId="0" fontId="29" fillId="30" borderId="36" xfId="0" applyFont="1" applyFill="1" applyBorder="1" applyAlignment="1">
      <alignment horizontal="center" vertical="center" wrapText="1"/>
    </xf>
    <xf numFmtId="0" fontId="20" fillId="31" borderId="22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41" fillId="22" borderId="37" xfId="0" applyFont="1" applyFill="1" applyBorder="1" applyAlignment="1">
      <alignment horizontal="center" vertical="center" wrapText="1"/>
    </xf>
    <xf numFmtId="0" fontId="41" fillId="22" borderId="36" xfId="0" applyFont="1" applyFill="1" applyBorder="1" applyAlignment="1">
      <alignment horizontal="center" vertical="center" wrapText="1"/>
    </xf>
    <xf numFmtId="0" fontId="29" fillId="24" borderId="11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9" fillId="22" borderId="13" xfId="0" applyFont="1" applyFill="1" applyBorder="1" applyAlignment="1">
      <alignment horizontal="center" vertical="center" wrapText="1"/>
    </xf>
    <xf numFmtId="0" fontId="29" fillId="0" borderId="3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9" fillId="22" borderId="14" xfId="0" applyFont="1" applyFill="1" applyBorder="1" applyAlignment="1">
      <alignment horizontal="center" vertical="center" wrapText="1"/>
    </xf>
    <xf numFmtId="0" fontId="21" fillId="22" borderId="13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/>
    </xf>
    <xf numFmtId="0" fontId="20" fillId="0" borderId="36" xfId="0" applyFont="1" applyBorder="1" applyAlignment="1">
      <alignment horizontal="center"/>
    </xf>
    <xf numFmtId="0" fontId="29" fillId="21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9" fillId="22" borderId="43" xfId="0" applyFont="1" applyFill="1" applyBorder="1" applyAlignment="1">
      <alignment horizontal="center" vertical="center" wrapText="1"/>
    </xf>
    <xf numFmtId="0" fontId="21" fillId="22" borderId="10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2" borderId="14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22" borderId="16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9" fillId="22" borderId="44" xfId="0" applyFont="1" applyFill="1" applyBorder="1" applyAlignment="1">
      <alignment horizontal="center" vertical="center" wrapText="1"/>
    </xf>
    <xf numFmtId="0" fontId="21" fillId="22" borderId="45" xfId="0" applyFont="1" applyFill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3" fillId="17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0" fontId="23" fillId="2" borderId="10" xfId="0" applyFont="1" applyFill="1" applyBorder="1" applyAlignment="1">
      <alignment horizontal="center" vertical="center"/>
    </xf>
    <xf numFmtId="0" fontId="29" fillId="24" borderId="31" xfId="0" applyFont="1" applyFill="1" applyBorder="1" applyAlignment="1">
      <alignment horizontal="center" vertical="center" wrapText="1"/>
    </xf>
    <xf numFmtId="0" fontId="29" fillId="30" borderId="11" xfId="0" applyFont="1" applyFill="1" applyBorder="1" applyAlignment="1">
      <alignment horizontal="center" vertical="center" wrapText="1"/>
    </xf>
    <xf numFmtId="0" fontId="29" fillId="30" borderId="1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9" fillId="24" borderId="35" xfId="0" applyFont="1" applyFill="1" applyBorder="1" applyAlignment="1">
      <alignment horizontal="center" vertical="center" wrapText="1"/>
    </xf>
    <xf numFmtId="0" fontId="29" fillId="24" borderId="36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17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0" fontId="29" fillId="21" borderId="11" xfId="0" applyFont="1" applyFill="1" applyBorder="1" applyAlignment="1">
      <alignment horizontal="center" vertical="center" wrapText="1"/>
    </xf>
    <xf numFmtId="0" fontId="29" fillId="21" borderId="12" xfId="0" applyFont="1" applyFill="1" applyBorder="1" applyAlignment="1">
      <alignment horizontal="center" vertical="center" wrapText="1"/>
    </xf>
    <xf numFmtId="0" fontId="29" fillId="2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9" fillId="22" borderId="30" xfId="0" applyFont="1" applyFill="1" applyBorder="1" applyAlignment="1">
      <alignment horizontal="center" vertical="center" wrapText="1"/>
    </xf>
    <xf numFmtId="0" fontId="29" fillId="22" borderId="2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9" fillId="22" borderId="3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34" fillId="33" borderId="10" xfId="0" applyFont="1" applyFill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29" fillId="0" borderId="37" xfId="0" applyFont="1" applyBorder="1" applyAlignment="1">
      <alignment horizontal="center" vertical="center" wrapText="1"/>
    </xf>
    <xf numFmtId="0" fontId="29" fillId="0" borderId="36" xfId="0" applyFont="1" applyBorder="1" applyAlignment="1">
      <alignment horizontal="center" vertical="center" wrapText="1"/>
    </xf>
    <xf numFmtId="0" fontId="29" fillId="0" borderId="46" xfId="0" applyFont="1" applyBorder="1" applyAlignment="1">
      <alignment horizontal="center" vertical="center" wrapText="1"/>
    </xf>
    <xf numFmtId="0" fontId="29" fillId="0" borderId="47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164" fontId="38" fillId="0" borderId="0" xfId="0" applyNumberFormat="1" applyFont="1" applyFill="1" applyBorder="1" applyAlignment="1">
      <alignment horizontal="center" vertical="center"/>
    </xf>
    <xf numFmtId="0" fontId="29" fillId="27" borderId="37" xfId="0" applyFont="1" applyFill="1" applyBorder="1" applyAlignment="1">
      <alignment horizontal="center" vertical="center" wrapText="1"/>
    </xf>
    <xf numFmtId="0" fontId="29" fillId="27" borderId="36" xfId="0" applyFont="1" applyFill="1" applyBorder="1" applyAlignment="1">
      <alignment horizontal="center" vertical="center" wrapText="1"/>
    </xf>
    <xf numFmtId="0" fontId="56" fillId="22" borderId="0" xfId="0" applyFont="1" applyFill="1" applyBorder="1" applyAlignment="1">
      <alignment horizontal="center" vertical="center" wrapText="1"/>
    </xf>
    <xf numFmtId="0" fontId="41" fillId="22" borderId="35" xfId="0" applyFont="1" applyFill="1" applyBorder="1" applyAlignment="1">
      <alignment horizontal="center" vertical="center" wrapText="1"/>
    </xf>
    <xf numFmtId="0" fontId="29" fillId="22" borderId="48" xfId="0" applyFont="1" applyFill="1" applyBorder="1" applyAlignment="1">
      <alignment horizontal="center" vertical="center" wrapText="1"/>
    </xf>
    <xf numFmtId="0" fontId="29" fillId="22" borderId="47" xfId="0" applyFont="1" applyFill="1" applyBorder="1" applyAlignment="1">
      <alignment horizontal="center" vertical="center" wrapText="1"/>
    </xf>
    <xf numFmtId="0" fontId="29" fillId="22" borderId="49" xfId="0" applyFont="1" applyFill="1" applyBorder="1" applyAlignment="1">
      <alignment horizontal="center" vertical="center" wrapText="1"/>
    </xf>
    <xf numFmtId="0" fontId="29" fillId="17" borderId="10" xfId="0" applyFont="1" applyFill="1" applyBorder="1" applyAlignment="1">
      <alignment horizontal="center" vertical="center" wrapText="1"/>
    </xf>
    <xf numFmtId="0" fontId="29" fillId="22" borderId="29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22" borderId="28" xfId="0" applyFont="1" applyFill="1" applyBorder="1" applyAlignment="1">
      <alignment horizontal="center" vertical="center" wrapText="1"/>
    </xf>
    <xf numFmtId="0" fontId="29" fillId="22" borderId="27" xfId="0" applyFont="1" applyFill="1" applyBorder="1" applyAlignment="1">
      <alignment horizontal="center" vertical="center" wrapText="1"/>
    </xf>
    <xf numFmtId="0" fontId="29" fillId="27" borderId="22" xfId="0" applyFont="1" applyFill="1" applyBorder="1" applyAlignment="1">
      <alignment horizontal="center" vertical="center" wrapText="1"/>
    </xf>
    <xf numFmtId="0" fontId="29" fillId="0" borderId="29" xfId="0" applyFont="1" applyFill="1" applyBorder="1" applyAlignment="1">
      <alignment horizontal="center" vertical="center" wrapText="1"/>
    </xf>
    <xf numFmtId="0" fontId="29" fillId="0" borderId="5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66"/>
      <rgbColor rgb="00CCFFFF"/>
      <rgbColor rgb="00660066"/>
      <rgbColor rgb="00EB613D"/>
      <rgbColor rgb="000047FF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DEB3D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98"/>
  <sheetViews>
    <sheetView tabSelected="1" zoomScale="90" zoomScaleNormal="90" zoomScaleSheetLayoutView="100" zoomScalePageLayoutView="0" workbookViewId="0" topLeftCell="A1">
      <selection activeCell="B486" sqref="B486:D486"/>
    </sheetView>
  </sheetViews>
  <sheetFormatPr defaultColWidth="9.00390625" defaultRowHeight="12.75"/>
  <cols>
    <col min="1" max="1" width="3.875" style="0" customWidth="1"/>
    <col min="2" max="2" width="12.00390625" style="0" customWidth="1"/>
    <col min="3" max="3" width="28.625" style="1" customWidth="1"/>
    <col min="4" max="4" width="11.125" style="0" customWidth="1"/>
    <col min="5" max="5" width="10.00390625" style="0" customWidth="1"/>
    <col min="6" max="6" width="8.875" style="0" hidden="1" customWidth="1"/>
    <col min="7" max="7" width="4.00390625" style="0" hidden="1" customWidth="1"/>
    <col min="8" max="8" width="3.625" style="0" hidden="1" customWidth="1"/>
    <col min="9" max="9" width="4.75390625" style="0" hidden="1" customWidth="1"/>
    <col min="10" max="11" width="4.25390625" style="0" hidden="1" customWidth="1"/>
    <col min="12" max="13" width="5.125" style="0" hidden="1" customWidth="1"/>
    <col min="14" max="14" width="4.625" style="0" hidden="1" customWidth="1"/>
    <col min="15" max="15" width="5.75390625" style="0" hidden="1" customWidth="1"/>
    <col min="16" max="16" width="6.75390625" style="0" hidden="1" customWidth="1"/>
    <col min="17" max="17" width="5.25390625" style="0" hidden="1" customWidth="1"/>
    <col min="18" max="18" width="9.75390625" style="0" hidden="1" customWidth="1"/>
    <col min="19" max="19" width="8.125" style="0" customWidth="1"/>
    <col min="20" max="20" width="13.00390625" style="0" customWidth="1"/>
    <col min="21" max="26" width="0" style="0" hidden="1" customWidth="1"/>
    <col min="27" max="27" width="16.375" style="0" customWidth="1"/>
  </cols>
  <sheetData>
    <row r="1" spans="1:26" s="4" customFormat="1" ht="12.75" customHeight="1">
      <c r="A1" s="549" t="s">
        <v>0</v>
      </c>
      <c r="B1" s="549" t="s">
        <v>1</v>
      </c>
      <c r="C1" s="549"/>
      <c r="D1" s="549" t="s">
        <v>2</v>
      </c>
      <c r="E1" s="549" t="s">
        <v>3</v>
      </c>
      <c r="F1" s="500" t="s">
        <v>4</v>
      </c>
      <c r="G1" s="500"/>
      <c r="H1" s="500"/>
      <c r="I1" s="500"/>
      <c r="J1" s="3"/>
      <c r="K1" s="500" t="s">
        <v>5</v>
      </c>
      <c r="L1" s="500"/>
      <c r="M1" s="500"/>
      <c r="N1" s="500" t="s">
        <v>6</v>
      </c>
      <c r="O1" s="500"/>
      <c r="P1" s="500"/>
      <c r="Q1" s="500"/>
      <c r="R1" s="549" t="s">
        <v>7</v>
      </c>
      <c r="S1" s="549" t="s">
        <v>8</v>
      </c>
      <c r="T1" s="549" t="s">
        <v>9</v>
      </c>
      <c r="U1"/>
      <c r="V1"/>
      <c r="W1"/>
      <c r="X1"/>
      <c r="Y1"/>
      <c r="Z1"/>
    </row>
    <row r="2" spans="1:20" s="4" customFormat="1" ht="48.75" customHeight="1">
      <c r="A2" s="549"/>
      <c r="B2" s="549"/>
      <c r="C2" s="549"/>
      <c r="D2" s="549"/>
      <c r="E2" s="549"/>
      <c r="F2" s="5" t="s">
        <v>10</v>
      </c>
      <c r="G2" s="5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16</v>
      </c>
      <c r="M2" s="5" t="s">
        <v>17</v>
      </c>
      <c r="N2" s="5" t="s">
        <v>18</v>
      </c>
      <c r="O2" s="5" t="s">
        <v>19</v>
      </c>
      <c r="P2" s="5" t="s">
        <v>20</v>
      </c>
      <c r="Q2" s="5" t="s">
        <v>21</v>
      </c>
      <c r="R2" s="549"/>
      <c r="S2" s="549"/>
      <c r="T2" s="549"/>
    </row>
    <row r="3" spans="1:21" ht="12.75">
      <c r="A3" s="3">
        <v>1</v>
      </c>
      <c r="B3" s="500">
        <v>2</v>
      </c>
      <c r="C3" s="500"/>
      <c r="D3" s="3">
        <v>3</v>
      </c>
      <c r="E3" s="6">
        <v>4</v>
      </c>
      <c r="F3" s="3">
        <v>5</v>
      </c>
      <c r="G3" s="6">
        <v>6</v>
      </c>
      <c r="H3" s="3">
        <v>7</v>
      </c>
      <c r="I3" s="6">
        <v>8</v>
      </c>
      <c r="J3" s="7">
        <v>9</v>
      </c>
      <c r="K3" s="3">
        <v>10</v>
      </c>
      <c r="L3" s="6">
        <v>11</v>
      </c>
      <c r="M3" s="3">
        <v>12</v>
      </c>
      <c r="N3" s="6">
        <v>13</v>
      </c>
      <c r="O3" s="3">
        <v>14</v>
      </c>
      <c r="P3" s="6">
        <v>15</v>
      </c>
      <c r="Q3" s="3">
        <v>16</v>
      </c>
      <c r="R3" s="6">
        <v>17</v>
      </c>
      <c r="S3" s="6">
        <v>5</v>
      </c>
      <c r="T3" s="3">
        <v>6</v>
      </c>
      <c r="U3" s="8"/>
    </row>
    <row r="4" spans="1:20" ht="27.75" customHeight="1">
      <c r="A4" s="552" t="s">
        <v>22</v>
      </c>
      <c r="B4" s="552"/>
      <c r="C4" s="552"/>
      <c r="D4" s="552"/>
      <c r="E4" s="552"/>
      <c r="F4" s="552"/>
      <c r="G4" s="552"/>
      <c r="H4" s="552"/>
      <c r="I4" s="552"/>
      <c r="J4" s="552"/>
      <c r="K4" s="552"/>
      <c r="L4" s="552"/>
      <c r="M4" s="552"/>
      <c r="N4" s="552"/>
      <c r="O4" s="552"/>
      <c r="P4" s="552"/>
      <c r="Q4" s="552"/>
      <c r="R4" s="552"/>
      <c r="S4" s="552"/>
      <c r="T4" s="552"/>
    </row>
    <row r="5" spans="1:20" ht="57.75" customHeight="1">
      <c r="A5" s="348">
        <v>1</v>
      </c>
      <c r="B5" s="480" t="s">
        <v>776</v>
      </c>
      <c r="C5" s="480"/>
      <c r="D5" s="10" t="s">
        <v>1039</v>
      </c>
      <c r="E5" s="10" t="s">
        <v>1188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>
        <v>0</v>
      </c>
      <c r="S5" s="13" t="s">
        <v>25</v>
      </c>
      <c r="T5" s="14" t="s">
        <v>26</v>
      </c>
    </row>
    <row r="6" spans="1:39" s="352" customFormat="1" ht="72.75" customHeight="1">
      <c r="A6" s="354">
        <v>2</v>
      </c>
      <c r="B6" s="538" t="s">
        <v>777</v>
      </c>
      <c r="C6" s="538"/>
      <c r="D6" s="259" t="s">
        <v>1189</v>
      </c>
      <c r="E6" s="260" t="s">
        <v>41</v>
      </c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49"/>
      <c r="R6" s="350">
        <v>0</v>
      </c>
      <c r="S6" s="234" t="s">
        <v>25</v>
      </c>
      <c r="T6" s="351" t="s">
        <v>26</v>
      </c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/>
    </row>
    <row r="7" spans="1:39" s="352" customFormat="1" ht="45" customHeight="1">
      <c r="A7" s="259">
        <v>3</v>
      </c>
      <c r="B7" s="480" t="s">
        <v>29</v>
      </c>
      <c r="C7" s="480"/>
      <c r="D7" s="260" t="s">
        <v>30</v>
      </c>
      <c r="E7" s="260" t="s">
        <v>31</v>
      </c>
      <c r="F7" s="349"/>
      <c r="G7" s="349"/>
      <c r="H7" s="349"/>
      <c r="I7" s="349"/>
      <c r="J7" s="349"/>
      <c r="K7" s="349"/>
      <c r="L7" s="349"/>
      <c r="M7" s="349"/>
      <c r="N7" s="356">
        <v>30</v>
      </c>
      <c r="O7" s="356">
        <v>50</v>
      </c>
      <c r="P7" s="356">
        <v>5</v>
      </c>
      <c r="Q7" s="356">
        <v>2</v>
      </c>
      <c r="R7" s="350">
        <f>Q7+P7+O7+N7</f>
        <v>87</v>
      </c>
      <c r="S7" s="234" t="s">
        <v>32</v>
      </c>
      <c r="T7" s="351" t="s">
        <v>33</v>
      </c>
      <c r="AA7" s="353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</row>
    <row r="8" spans="1:39" s="15" customFormat="1" ht="67.5" customHeight="1">
      <c r="A8" s="9">
        <v>4</v>
      </c>
      <c r="B8" s="550" t="s">
        <v>779</v>
      </c>
      <c r="C8" s="550"/>
      <c r="D8" s="56" t="s">
        <v>1191</v>
      </c>
      <c r="E8" s="56" t="s">
        <v>1192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12">
        <f aca="true" t="shared" si="0" ref="R8:R23">Q8+P8+O8+N8</f>
        <v>0</v>
      </c>
      <c r="S8" s="58" t="s">
        <v>25</v>
      </c>
      <c r="T8" s="261" t="s">
        <v>26</v>
      </c>
      <c r="AA8" s="167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15" customFormat="1" ht="54.75" customHeight="1">
      <c r="A9" s="9">
        <v>5</v>
      </c>
      <c r="B9" s="480" t="s">
        <v>780</v>
      </c>
      <c r="C9" s="480"/>
      <c r="D9" s="10" t="s">
        <v>1065</v>
      </c>
      <c r="E9" s="10" t="s">
        <v>24</v>
      </c>
      <c r="F9" s="13"/>
      <c r="G9" s="13"/>
      <c r="H9" s="11"/>
      <c r="I9" s="11"/>
      <c r="J9" s="11"/>
      <c r="K9" s="11"/>
      <c r="L9" s="11"/>
      <c r="M9" s="11"/>
      <c r="N9" s="19">
        <v>30</v>
      </c>
      <c r="O9" s="19">
        <v>140</v>
      </c>
      <c r="P9" s="19">
        <v>10</v>
      </c>
      <c r="Q9" s="19">
        <v>3</v>
      </c>
      <c r="R9" s="12">
        <f t="shared" si="0"/>
        <v>183</v>
      </c>
      <c r="S9" s="13" t="s">
        <v>32</v>
      </c>
      <c r="T9" s="14" t="s">
        <v>788</v>
      </c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s="15" customFormat="1" ht="56.25" customHeight="1">
      <c r="A10" s="9">
        <v>6</v>
      </c>
      <c r="B10" s="480" t="s">
        <v>781</v>
      </c>
      <c r="C10" s="480"/>
      <c r="D10" s="410" t="s">
        <v>1102</v>
      </c>
      <c r="E10" s="10" t="s">
        <v>24</v>
      </c>
      <c r="F10" s="11"/>
      <c r="G10" s="11"/>
      <c r="H10" s="11"/>
      <c r="I10" s="11"/>
      <c r="J10" s="11"/>
      <c r="K10" s="11"/>
      <c r="L10" s="11"/>
      <c r="M10" s="11"/>
      <c r="N10" s="11"/>
      <c r="O10" s="19">
        <v>25</v>
      </c>
      <c r="P10" s="11"/>
      <c r="Q10" s="11"/>
      <c r="R10" s="12">
        <f t="shared" si="0"/>
        <v>25</v>
      </c>
      <c r="S10" s="13" t="s">
        <v>32</v>
      </c>
      <c r="T10" s="14" t="s">
        <v>788</v>
      </c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s="15" customFormat="1" ht="56.25" customHeight="1">
      <c r="A11" s="9">
        <v>7</v>
      </c>
      <c r="B11" s="538" t="s">
        <v>785</v>
      </c>
      <c r="C11" s="538"/>
      <c r="D11" s="455" t="s">
        <v>758</v>
      </c>
      <c r="E11" s="10" t="s">
        <v>103</v>
      </c>
      <c r="F11" s="13"/>
      <c r="G11" s="13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2">
        <f>Q11+P11+O11+N11</f>
        <v>0</v>
      </c>
      <c r="S11" s="13" t="s">
        <v>25</v>
      </c>
      <c r="T11" s="14" t="s">
        <v>26</v>
      </c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s="15" customFormat="1" ht="57.75" customHeight="1">
      <c r="A12" s="9">
        <v>8</v>
      </c>
      <c r="B12" s="480" t="s">
        <v>778</v>
      </c>
      <c r="C12" s="480"/>
      <c r="D12" s="455" t="s">
        <v>1190</v>
      </c>
      <c r="E12" s="10" t="s">
        <v>103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2">
        <f>Q12+P12+O12+N12</f>
        <v>0</v>
      </c>
      <c r="S12" s="13" t="s">
        <v>25</v>
      </c>
      <c r="T12" s="14" t="s">
        <v>26</v>
      </c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s="15" customFormat="1" ht="57.75" customHeight="1">
      <c r="A13" s="9">
        <v>9</v>
      </c>
      <c r="B13" s="538" t="s">
        <v>782</v>
      </c>
      <c r="C13" s="538"/>
      <c r="D13" s="10" t="s">
        <v>1186</v>
      </c>
      <c r="E13" s="10" t="s">
        <v>41</v>
      </c>
      <c r="F13" s="13"/>
      <c r="G13" s="13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2">
        <f>Q13+P13+O13+N13</f>
        <v>0</v>
      </c>
      <c r="S13" s="13" t="s">
        <v>25</v>
      </c>
      <c r="T13" s="14" t="s">
        <v>26</v>
      </c>
      <c r="AA13" s="262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</row>
    <row r="14" spans="1:39" s="15" customFormat="1" ht="46.5" customHeight="1">
      <c r="A14" s="9">
        <v>10</v>
      </c>
      <c r="B14" s="488" t="s">
        <v>34</v>
      </c>
      <c r="C14" s="488"/>
      <c r="D14" s="9" t="s">
        <v>786</v>
      </c>
      <c r="E14" s="9" t="s">
        <v>41</v>
      </c>
      <c r="F14" s="13"/>
      <c r="G14" s="13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2">
        <f t="shared" si="0"/>
        <v>0</v>
      </c>
      <c r="S14" s="13" t="s">
        <v>25</v>
      </c>
      <c r="T14" s="14" t="s">
        <v>26</v>
      </c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</row>
    <row r="15" spans="1:39" s="15" customFormat="1" ht="46.5" customHeight="1">
      <c r="A15" s="9">
        <v>11</v>
      </c>
      <c r="B15" s="480" t="s">
        <v>784</v>
      </c>
      <c r="C15" s="480"/>
      <c r="D15" s="9" t="s">
        <v>1066</v>
      </c>
      <c r="E15" s="10" t="s">
        <v>24</v>
      </c>
      <c r="F15" s="13"/>
      <c r="G15" s="13"/>
      <c r="H15" s="11"/>
      <c r="I15" s="11"/>
      <c r="J15" s="11"/>
      <c r="K15" s="11"/>
      <c r="L15" s="11"/>
      <c r="M15" s="11"/>
      <c r="N15" s="11"/>
      <c r="O15" s="19">
        <v>50</v>
      </c>
      <c r="P15" s="11"/>
      <c r="Q15" s="11"/>
      <c r="R15" s="12">
        <f>Q15+P15+O15+N15</f>
        <v>50</v>
      </c>
      <c r="S15" s="13" t="s">
        <v>32</v>
      </c>
      <c r="T15" s="14" t="s">
        <v>788</v>
      </c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</row>
    <row r="16" spans="1:39" s="15" customFormat="1" ht="46.5" customHeight="1">
      <c r="A16" s="9">
        <v>12</v>
      </c>
      <c r="B16" s="488" t="s">
        <v>36</v>
      </c>
      <c r="C16" s="488"/>
      <c r="D16" s="379" t="s">
        <v>787</v>
      </c>
      <c r="E16" s="9" t="s">
        <v>41</v>
      </c>
      <c r="F16" s="13"/>
      <c r="G16" s="13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2">
        <f t="shared" si="0"/>
        <v>0</v>
      </c>
      <c r="S16" s="13" t="s">
        <v>25</v>
      </c>
      <c r="T16" s="14" t="s">
        <v>26</v>
      </c>
      <c r="AA16" s="262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s="15" customFormat="1" ht="35.25" customHeight="1">
      <c r="A17" s="9">
        <v>13</v>
      </c>
      <c r="B17" s="480" t="s">
        <v>783</v>
      </c>
      <c r="C17" s="480"/>
      <c r="D17" s="9" t="s">
        <v>35</v>
      </c>
      <c r="E17" s="10" t="s">
        <v>1185</v>
      </c>
      <c r="F17" s="13"/>
      <c r="G17" s="13"/>
      <c r="H17" s="11"/>
      <c r="I17" s="11"/>
      <c r="J17" s="11"/>
      <c r="K17" s="11"/>
      <c r="L17" s="11"/>
      <c r="M17" s="11"/>
      <c r="N17" s="11"/>
      <c r="O17" s="19"/>
      <c r="P17" s="19"/>
      <c r="Q17" s="19"/>
      <c r="R17" s="12">
        <f>Q17+P17+O17+N17</f>
        <v>0</v>
      </c>
      <c r="S17" s="13" t="s">
        <v>25</v>
      </c>
      <c r="T17" s="14" t="s">
        <v>26</v>
      </c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</row>
    <row r="18" spans="1:39" s="15" customFormat="1" ht="30" customHeight="1">
      <c r="A18" s="9">
        <v>14</v>
      </c>
      <c r="B18" s="488" t="s">
        <v>638</v>
      </c>
      <c r="C18" s="488"/>
      <c r="D18" s="9" t="s">
        <v>772</v>
      </c>
      <c r="E18" s="10" t="s">
        <v>24</v>
      </c>
      <c r="F18" s="13"/>
      <c r="G18" s="13"/>
      <c r="H18" s="11"/>
      <c r="I18" s="11"/>
      <c r="J18" s="11"/>
      <c r="K18" s="11"/>
      <c r="L18" s="11"/>
      <c r="M18" s="11"/>
      <c r="N18" s="11"/>
      <c r="O18" s="19">
        <v>50</v>
      </c>
      <c r="P18" s="11"/>
      <c r="Q18" s="11"/>
      <c r="R18" s="12">
        <f t="shared" si="0"/>
        <v>50</v>
      </c>
      <c r="S18" s="13" t="s">
        <v>32</v>
      </c>
      <c r="T18" s="14" t="s">
        <v>788</v>
      </c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</row>
    <row r="19" spans="1:39" s="15" customFormat="1" ht="30" customHeight="1">
      <c r="A19" s="9">
        <v>15</v>
      </c>
      <c r="B19" s="505" t="s">
        <v>773</v>
      </c>
      <c r="C19" s="498"/>
      <c r="D19" s="9" t="s">
        <v>1187</v>
      </c>
      <c r="E19" s="10" t="s">
        <v>24</v>
      </c>
      <c r="F19" s="13"/>
      <c r="G19" s="13"/>
      <c r="H19" s="11"/>
      <c r="I19" s="11"/>
      <c r="J19" s="11"/>
      <c r="K19" s="11"/>
      <c r="L19" s="11"/>
      <c r="M19" s="11"/>
      <c r="N19" s="19">
        <v>30</v>
      </c>
      <c r="O19" s="19">
        <v>140</v>
      </c>
      <c r="P19" s="19">
        <v>10</v>
      </c>
      <c r="Q19" s="19">
        <v>3</v>
      </c>
      <c r="R19" s="12">
        <f t="shared" si="0"/>
        <v>183</v>
      </c>
      <c r="S19" s="13" t="s">
        <v>32</v>
      </c>
      <c r="T19" s="14" t="s">
        <v>788</v>
      </c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</row>
    <row r="20" spans="1:39" s="15" customFormat="1" ht="36" customHeight="1">
      <c r="A20" s="9">
        <v>16</v>
      </c>
      <c r="B20" s="488" t="s">
        <v>639</v>
      </c>
      <c r="C20" s="488"/>
      <c r="D20" s="9" t="s">
        <v>1070</v>
      </c>
      <c r="E20" s="10" t="s">
        <v>24</v>
      </c>
      <c r="F20" s="13"/>
      <c r="G20" s="13"/>
      <c r="H20" s="11"/>
      <c r="I20" s="11"/>
      <c r="J20" s="11"/>
      <c r="K20" s="11"/>
      <c r="L20" s="11"/>
      <c r="M20" s="11"/>
      <c r="N20" s="11"/>
      <c r="O20" s="19">
        <v>50</v>
      </c>
      <c r="P20" s="19"/>
      <c r="Q20" s="19">
        <v>3</v>
      </c>
      <c r="R20" s="12">
        <f t="shared" si="0"/>
        <v>53</v>
      </c>
      <c r="S20" s="13" t="s">
        <v>32</v>
      </c>
      <c r="T20" s="14" t="s">
        <v>788</v>
      </c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</row>
    <row r="21" spans="1:39" s="15" customFormat="1" ht="36" customHeight="1">
      <c r="A21" s="9">
        <v>17</v>
      </c>
      <c r="B21" s="505" t="s">
        <v>774</v>
      </c>
      <c r="C21" s="498"/>
      <c r="D21" s="374" t="s">
        <v>1081</v>
      </c>
      <c r="E21" s="10" t="s">
        <v>24</v>
      </c>
      <c r="F21" s="13"/>
      <c r="G21" s="13"/>
      <c r="H21" s="11"/>
      <c r="I21" s="11"/>
      <c r="J21" s="11"/>
      <c r="K21" s="11"/>
      <c r="L21" s="11"/>
      <c r="M21" s="11"/>
      <c r="N21" s="11"/>
      <c r="O21" s="19">
        <v>50</v>
      </c>
      <c r="P21" s="19"/>
      <c r="Q21" s="19">
        <v>3</v>
      </c>
      <c r="R21" s="12">
        <f t="shared" si="0"/>
        <v>53</v>
      </c>
      <c r="S21" s="13" t="s">
        <v>32</v>
      </c>
      <c r="T21" s="14" t="s">
        <v>788</v>
      </c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</row>
    <row r="22" spans="1:39" s="15" customFormat="1" ht="55.5" customHeight="1">
      <c r="A22" s="9">
        <v>18</v>
      </c>
      <c r="B22" s="505" t="s">
        <v>775</v>
      </c>
      <c r="C22" s="498"/>
      <c r="D22" s="9" t="s">
        <v>1072</v>
      </c>
      <c r="E22" s="9" t="s">
        <v>24</v>
      </c>
      <c r="F22" s="13"/>
      <c r="G22" s="13"/>
      <c r="H22" s="11"/>
      <c r="I22" s="11"/>
      <c r="J22" s="11"/>
      <c r="K22" s="11"/>
      <c r="L22" s="11"/>
      <c r="M22" s="11"/>
      <c r="N22" s="11"/>
      <c r="O22" s="11"/>
      <c r="P22" s="11"/>
      <c r="Q22" s="19">
        <v>5</v>
      </c>
      <c r="R22" s="12">
        <f t="shared" si="0"/>
        <v>5</v>
      </c>
      <c r="S22" s="13" t="s">
        <v>32</v>
      </c>
      <c r="T22" s="14" t="s">
        <v>788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</row>
    <row r="23" spans="1:39" s="352" customFormat="1" ht="44.25" customHeight="1">
      <c r="A23" s="259">
        <v>19</v>
      </c>
      <c r="B23" s="480" t="s">
        <v>640</v>
      </c>
      <c r="C23" s="480"/>
      <c r="D23" s="260" t="s">
        <v>37</v>
      </c>
      <c r="E23" s="234" t="s">
        <v>38</v>
      </c>
      <c r="F23" s="234"/>
      <c r="G23" s="234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50">
        <f t="shared" si="0"/>
        <v>0</v>
      </c>
      <c r="S23" s="234" t="s">
        <v>25</v>
      </c>
      <c r="T23" s="351" t="s">
        <v>26</v>
      </c>
      <c r="AA23" s="353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</row>
    <row r="24" spans="1:20" ht="28.5" customHeight="1">
      <c r="A24" s="552" t="s">
        <v>39</v>
      </c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552"/>
      <c r="N24" s="552"/>
      <c r="O24" s="552"/>
      <c r="P24" s="552"/>
      <c r="Q24" s="552"/>
      <c r="R24" s="552"/>
      <c r="S24" s="552"/>
      <c r="T24" s="552"/>
    </row>
    <row r="25" spans="1:21" ht="11.25" customHeight="1">
      <c r="A25" s="23">
        <v>1</v>
      </c>
      <c r="B25" s="523">
        <v>2</v>
      </c>
      <c r="C25" s="523"/>
      <c r="D25" s="23">
        <v>3</v>
      </c>
      <c r="E25" s="23">
        <v>4</v>
      </c>
      <c r="F25" s="23">
        <v>5</v>
      </c>
      <c r="G25" s="23">
        <v>6</v>
      </c>
      <c r="H25" s="23">
        <v>7</v>
      </c>
      <c r="I25" s="23">
        <v>8</v>
      </c>
      <c r="J25" s="23">
        <v>9</v>
      </c>
      <c r="K25" s="2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5</v>
      </c>
      <c r="T25" s="23">
        <v>6</v>
      </c>
      <c r="U25" s="24"/>
    </row>
    <row r="26" spans="1:21" ht="54.75" customHeight="1">
      <c r="A26" s="26">
        <v>1</v>
      </c>
      <c r="B26" s="538" t="s">
        <v>644</v>
      </c>
      <c r="C26" s="538"/>
      <c r="D26" s="10" t="s">
        <v>642</v>
      </c>
      <c r="E26" s="13" t="s">
        <v>38</v>
      </c>
      <c r="F26" s="13"/>
      <c r="G26" s="13"/>
      <c r="H26" s="10"/>
      <c r="I26" s="10"/>
      <c r="J26" s="10"/>
      <c r="K26" s="10"/>
      <c r="L26" s="10"/>
      <c r="M26" s="10"/>
      <c r="N26" s="10"/>
      <c r="O26" s="10"/>
      <c r="P26" s="10">
        <v>3</v>
      </c>
      <c r="Q26" s="28"/>
      <c r="R26" s="29">
        <v>3</v>
      </c>
      <c r="S26" s="13" t="s">
        <v>44</v>
      </c>
      <c r="T26" s="13" t="s">
        <v>45</v>
      </c>
      <c r="U26" s="24"/>
    </row>
    <row r="27" spans="1:21" ht="48" customHeight="1">
      <c r="A27" s="26">
        <v>2</v>
      </c>
      <c r="B27" s="541" t="s">
        <v>645</v>
      </c>
      <c r="C27" s="542"/>
      <c r="D27" s="10" t="s">
        <v>643</v>
      </c>
      <c r="E27" s="13" t="s">
        <v>38</v>
      </c>
      <c r="F27" s="13"/>
      <c r="G27" s="13"/>
      <c r="H27" s="10"/>
      <c r="I27" s="10"/>
      <c r="J27" s="10"/>
      <c r="K27" s="10"/>
      <c r="L27" s="10"/>
      <c r="M27" s="10"/>
      <c r="N27" s="10"/>
      <c r="O27" s="10"/>
      <c r="P27" s="10"/>
      <c r="Q27" s="28"/>
      <c r="R27" s="29">
        <f>Q27+P27+O27</f>
        <v>0</v>
      </c>
      <c r="S27" s="13" t="s">
        <v>362</v>
      </c>
      <c r="T27" s="13" t="s">
        <v>45</v>
      </c>
      <c r="U27" s="24"/>
    </row>
    <row r="28" spans="1:21" ht="65.25" customHeight="1">
      <c r="A28" s="26">
        <v>3</v>
      </c>
      <c r="B28" s="538" t="s">
        <v>791</v>
      </c>
      <c r="C28" s="538"/>
      <c r="D28" s="10" t="s">
        <v>646</v>
      </c>
      <c r="E28" s="13" t="s">
        <v>38</v>
      </c>
      <c r="F28" s="13"/>
      <c r="G28" s="13"/>
      <c r="H28" s="10"/>
      <c r="I28" s="10"/>
      <c r="J28" s="10"/>
      <c r="K28" s="10"/>
      <c r="L28" s="10"/>
      <c r="M28" s="10"/>
      <c r="N28" s="10"/>
      <c r="O28" s="10"/>
      <c r="P28" s="10">
        <v>3</v>
      </c>
      <c r="Q28" s="31"/>
      <c r="R28" s="29">
        <v>3</v>
      </c>
      <c r="S28" s="13" t="s">
        <v>44</v>
      </c>
      <c r="T28" s="13" t="s">
        <v>45</v>
      </c>
      <c r="U28" s="24"/>
    </row>
    <row r="29" spans="1:21" ht="65.25" customHeight="1">
      <c r="A29" s="26">
        <v>4</v>
      </c>
      <c r="B29" s="488" t="s">
        <v>40</v>
      </c>
      <c r="C29" s="488"/>
      <c r="D29" s="9" t="s">
        <v>641</v>
      </c>
      <c r="E29" s="10" t="s">
        <v>41</v>
      </c>
      <c r="F29" s="23"/>
      <c r="G29" s="23"/>
      <c r="H29" s="23"/>
      <c r="I29" s="23"/>
      <c r="J29" s="23"/>
      <c r="K29" s="23"/>
      <c r="L29" s="23"/>
      <c r="M29" s="23"/>
      <c r="N29" s="23"/>
      <c r="O29" s="26">
        <v>60</v>
      </c>
      <c r="P29" s="26">
        <v>4</v>
      </c>
      <c r="Q29" s="26">
        <v>1</v>
      </c>
      <c r="R29" s="27">
        <v>65</v>
      </c>
      <c r="S29" s="23" t="s">
        <v>42</v>
      </c>
      <c r="T29" s="23" t="s">
        <v>43</v>
      </c>
      <c r="U29" s="24"/>
    </row>
    <row r="30" spans="1:21" ht="27" customHeight="1">
      <c r="A30" s="26">
        <v>5</v>
      </c>
      <c r="B30" s="541" t="s">
        <v>648</v>
      </c>
      <c r="C30" s="542"/>
      <c r="D30" s="10" t="s">
        <v>23</v>
      </c>
      <c r="E30" s="13" t="s">
        <v>38</v>
      </c>
      <c r="F30" s="13"/>
      <c r="G30" s="13"/>
      <c r="H30" s="10"/>
      <c r="I30" s="10"/>
      <c r="J30" s="10"/>
      <c r="K30" s="10"/>
      <c r="L30" s="10"/>
      <c r="M30" s="10"/>
      <c r="N30" s="10"/>
      <c r="O30" s="10"/>
      <c r="P30" s="10"/>
      <c r="Q30" s="31"/>
      <c r="R30" s="29">
        <v>0</v>
      </c>
      <c r="S30" s="25" t="s">
        <v>27</v>
      </c>
      <c r="T30" s="157" t="s">
        <v>650</v>
      </c>
      <c r="U30" s="24"/>
    </row>
    <row r="31" spans="1:21" ht="58.5" customHeight="1">
      <c r="A31" s="26">
        <v>6</v>
      </c>
      <c r="B31" s="488" t="s">
        <v>1174</v>
      </c>
      <c r="C31" s="488"/>
      <c r="D31" s="9" t="s">
        <v>46</v>
      </c>
      <c r="E31" s="13" t="s">
        <v>38</v>
      </c>
      <c r="F31" s="13"/>
      <c r="G31" s="13"/>
      <c r="H31" s="10"/>
      <c r="I31" s="10"/>
      <c r="J31" s="10"/>
      <c r="K31" s="10"/>
      <c r="L31" s="10"/>
      <c r="M31" s="10"/>
      <c r="N31" s="10"/>
      <c r="O31" s="10"/>
      <c r="P31" s="10">
        <v>6</v>
      </c>
      <c r="Q31" s="28"/>
      <c r="R31" s="29">
        <v>6</v>
      </c>
      <c r="S31" s="13" t="s">
        <v>44</v>
      </c>
      <c r="T31" s="13" t="s">
        <v>45</v>
      </c>
      <c r="U31" s="24"/>
    </row>
    <row r="32" spans="1:21" ht="40.5" customHeight="1">
      <c r="A32" s="26">
        <v>7</v>
      </c>
      <c r="B32" s="538" t="s">
        <v>1149</v>
      </c>
      <c r="C32" s="538"/>
      <c r="D32" s="10" t="s">
        <v>61</v>
      </c>
      <c r="E32" s="13" t="s">
        <v>37</v>
      </c>
      <c r="F32" s="13"/>
      <c r="G32" s="25"/>
      <c r="H32" s="36"/>
      <c r="I32" s="36"/>
      <c r="J32" s="36"/>
      <c r="K32" s="36"/>
      <c r="L32" s="36"/>
      <c r="M32" s="36"/>
      <c r="N32" s="36"/>
      <c r="O32" s="38"/>
      <c r="P32" s="9">
        <v>10</v>
      </c>
      <c r="Q32" s="35"/>
      <c r="R32" s="35">
        <f>Q32+P32+O32</f>
        <v>10</v>
      </c>
      <c r="S32" s="13" t="s">
        <v>62</v>
      </c>
      <c r="T32" s="157" t="s">
        <v>352</v>
      </c>
      <c r="U32" s="24"/>
    </row>
    <row r="33" spans="1:27" ht="45.75" customHeight="1">
      <c r="A33" s="26">
        <v>8</v>
      </c>
      <c r="B33" s="538" t="s">
        <v>1150</v>
      </c>
      <c r="C33" s="538"/>
      <c r="D33" s="10" t="s">
        <v>61</v>
      </c>
      <c r="E33" s="13" t="s">
        <v>37</v>
      </c>
      <c r="F33" s="13"/>
      <c r="G33" s="25"/>
      <c r="H33" s="36"/>
      <c r="I33" s="36"/>
      <c r="J33" s="36"/>
      <c r="K33" s="36"/>
      <c r="L33" s="36"/>
      <c r="M33" s="36"/>
      <c r="N33" s="36"/>
      <c r="O33" s="38"/>
      <c r="P33" s="9">
        <v>10</v>
      </c>
      <c r="Q33" s="35"/>
      <c r="R33" s="35">
        <f>Q33+P33+O33</f>
        <v>10</v>
      </c>
      <c r="S33" s="13" t="s">
        <v>62</v>
      </c>
      <c r="T33" s="157" t="s">
        <v>352</v>
      </c>
      <c r="U33" s="24"/>
      <c r="AA33" s="245"/>
    </row>
    <row r="34" spans="1:21" ht="42.75" customHeight="1">
      <c r="A34" s="26">
        <v>9</v>
      </c>
      <c r="B34" s="538" t="s">
        <v>60</v>
      </c>
      <c r="C34" s="538"/>
      <c r="D34" s="10" t="s">
        <v>61</v>
      </c>
      <c r="E34" s="13" t="s">
        <v>37</v>
      </c>
      <c r="F34" s="13"/>
      <c r="G34" s="25"/>
      <c r="H34" s="36"/>
      <c r="I34" s="36"/>
      <c r="J34" s="36"/>
      <c r="K34" s="36"/>
      <c r="L34" s="36"/>
      <c r="M34" s="36"/>
      <c r="N34" s="36"/>
      <c r="O34" s="38"/>
      <c r="P34" s="9">
        <v>10</v>
      </c>
      <c r="Q34" s="35"/>
      <c r="R34" s="35">
        <f>Q34+P34+O34</f>
        <v>10</v>
      </c>
      <c r="S34" s="13" t="s">
        <v>62</v>
      </c>
      <c r="T34" s="157" t="s">
        <v>352</v>
      </c>
      <c r="U34" s="24"/>
    </row>
    <row r="35" spans="1:21" ht="36.75" customHeight="1">
      <c r="A35" s="26">
        <v>10</v>
      </c>
      <c r="B35" s="557" t="s">
        <v>789</v>
      </c>
      <c r="C35" s="557"/>
      <c r="D35" s="10" t="s">
        <v>63</v>
      </c>
      <c r="E35" s="13" t="s">
        <v>37</v>
      </c>
      <c r="F35" s="13"/>
      <c r="G35" s="25"/>
      <c r="H35" s="36"/>
      <c r="I35" s="36"/>
      <c r="J35" s="36"/>
      <c r="K35" s="36"/>
      <c r="L35" s="36"/>
      <c r="M35" s="36"/>
      <c r="N35" s="36"/>
      <c r="O35" s="38"/>
      <c r="P35" s="9">
        <v>10</v>
      </c>
      <c r="Q35" s="35"/>
      <c r="R35" s="35">
        <v>10</v>
      </c>
      <c r="S35" s="13" t="s">
        <v>62</v>
      </c>
      <c r="T35" s="157" t="s">
        <v>28</v>
      </c>
      <c r="U35" s="24"/>
    </row>
    <row r="36" spans="1:21" ht="39.75" customHeight="1">
      <c r="A36" s="26">
        <v>11</v>
      </c>
      <c r="B36" s="538" t="s">
        <v>790</v>
      </c>
      <c r="C36" s="538"/>
      <c r="D36" s="10" t="s">
        <v>63</v>
      </c>
      <c r="E36" s="13" t="s">
        <v>37</v>
      </c>
      <c r="F36" s="13"/>
      <c r="G36" s="25"/>
      <c r="H36" s="36"/>
      <c r="I36" s="36"/>
      <c r="J36" s="36"/>
      <c r="K36" s="36"/>
      <c r="L36" s="36"/>
      <c r="M36" s="36"/>
      <c r="N36" s="36"/>
      <c r="O36" s="38"/>
      <c r="P36" s="9">
        <v>0</v>
      </c>
      <c r="Q36" s="35"/>
      <c r="R36" s="35">
        <v>0</v>
      </c>
      <c r="S36" s="13" t="s">
        <v>62</v>
      </c>
      <c r="T36" s="157" t="s">
        <v>353</v>
      </c>
      <c r="U36" s="24"/>
    </row>
    <row r="37" spans="1:27" ht="39.75" customHeight="1">
      <c r="A37" s="26">
        <v>12</v>
      </c>
      <c r="B37" s="557" t="s">
        <v>652</v>
      </c>
      <c r="C37" s="557"/>
      <c r="D37" s="361" t="s">
        <v>1050</v>
      </c>
      <c r="E37" s="157" t="s">
        <v>1175</v>
      </c>
      <c r="F37" s="157"/>
      <c r="G37" s="157"/>
      <c r="H37" s="159"/>
      <c r="I37" s="159"/>
      <c r="J37" s="159"/>
      <c r="K37" s="252">
        <v>450</v>
      </c>
      <c r="L37" s="252"/>
      <c r="M37" s="252">
        <v>54</v>
      </c>
      <c r="N37" s="252"/>
      <c r="O37" s="252"/>
      <c r="P37" s="252"/>
      <c r="Q37" s="252">
        <v>2</v>
      </c>
      <c r="R37" s="160">
        <f>M37+L37+K37+Q37</f>
        <v>506</v>
      </c>
      <c r="S37" s="13" t="s">
        <v>32</v>
      </c>
      <c r="T37" s="157" t="s">
        <v>347</v>
      </c>
      <c r="U37" s="24"/>
      <c r="AA37" s="245"/>
    </row>
    <row r="38" spans="1:27" ht="69" customHeight="1">
      <c r="A38" s="26">
        <v>13</v>
      </c>
      <c r="B38" s="538" t="s">
        <v>47</v>
      </c>
      <c r="C38" s="538"/>
      <c r="D38" s="9" t="s">
        <v>1200</v>
      </c>
      <c r="E38" s="10" t="s">
        <v>49</v>
      </c>
      <c r="F38" s="25"/>
      <c r="G38" s="13"/>
      <c r="H38" s="10"/>
      <c r="I38" s="10"/>
      <c r="J38" s="10"/>
      <c r="K38" s="10"/>
      <c r="L38" s="10"/>
      <c r="M38" s="10"/>
      <c r="N38" s="10"/>
      <c r="O38" s="10"/>
      <c r="P38" s="10">
        <v>16</v>
      </c>
      <c r="Q38" s="10"/>
      <c r="R38" s="29">
        <v>16</v>
      </c>
      <c r="S38" s="25" t="s">
        <v>50</v>
      </c>
      <c r="T38" s="25" t="s">
        <v>50</v>
      </c>
      <c r="U38" s="24"/>
      <c r="AA38" s="245"/>
    </row>
    <row r="39" spans="1:21" ht="39.75" customHeight="1">
      <c r="A39" s="26">
        <v>14</v>
      </c>
      <c r="B39" s="541" t="s">
        <v>763</v>
      </c>
      <c r="C39" s="542"/>
      <c r="D39" s="10" t="s">
        <v>762</v>
      </c>
      <c r="E39" s="13" t="s">
        <v>41</v>
      </c>
      <c r="F39" s="13"/>
      <c r="G39" s="13"/>
      <c r="H39" s="10"/>
      <c r="I39" s="10"/>
      <c r="J39" s="10"/>
      <c r="K39" s="10"/>
      <c r="L39" s="10"/>
      <c r="M39" s="10"/>
      <c r="N39" s="10"/>
      <c r="O39" s="10"/>
      <c r="P39" s="10"/>
      <c r="Q39" s="28"/>
      <c r="R39" s="29">
        <v>0</v>
      </c>
      <c r="S39" s="13" t="s">
        <v>764</v>
      </c>
      <c r="T39" s="13" t="s">
        <v>45</v>
      </c>
      <c r="U39" s="24"/>
    </row>
    <row r="40" spans="1:21" ht="59.25" customHeight="1">
      <c r="A40" s="9">
        <v>15</v>
      </c>
      <c r="B40" s="488" t="s">
        <v>649</v>
      </c>
      <c r="C40" s="488"/>
      <c r="D40" s="9" t="s">
        <v>1201</v>
      </c>
      <c r="E40" s="13" t="s">
        <v>38</v>
      </c>
      <c r="F40" s="25"/>
      <c r="G40" s="13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29">
        <v>0</v>
      </c>
      <c r="S40" s="25" t="s">
        <v>27</v>
      </c>
      <c r="T40" s="157" t="s">
        <v>650</v>
      </c>
      <c r="U40" s="24"/>
    </row>
    <row r="41" spans="1:21" ht="59.25" customHeight="1">
      <c r="A41" s="9">
        <v>16</v>
      </c>
      <c r="B41" s="480" t="s">
        <v>619</v>
      </c>
      <c r="C41" s="480"/>
      <c r="D41" s="250" t="s">
        <v>691</v>
      </c>
      <c r="E41" s="265" t="s">
        <v>620</v>
      </c>
      <c r="F41" s="250"/>
      <c r="G41" s="264"/>
      <c r="H41" s="250"/>
      <c r="I41" s="255"/>
      <c r="J41" s="254"/>
      <c r="K41" s="270"/>
      <c r="L41" s="268"/>
      <c r="M41" s="195"/>
      <c r="N41" s="268"/>
      <c r="O41" s="195"/>
      <c r="P41" s="268"/>
      <c r="Q41" s="195"/>
      <c r="R41" s="269">
        <v>0</v>
      </c>
      <c r="S41" s="25" t="s">
        <v>27</v>
      </c>
      <c r="T41" s="250" t="s">
        <v>27</v>
      </c>
      <c r="U41" s="24"/>
    </row>
    <row r="42" spans="1:21" s="22" customFormat="1" ht="60.75" customHeight="1">
      <c r="A42" s="9">
        <v>17</v>
      </c>
      <c r="B42" s="488" t="s">
        <v>647</v>
      </c>
      <c r="C42" s="488"/>
      <c r="D42" s="10" t="s">
        <v>53</v>
      </c>
      <c r="E42" s="10" t="s">
        <v>54</v>
      </c>
      <c r="F42" s="13"/>
      <c r="G42" s="13"/>
      <c r="H42" s="10"/>
      <c r="I42" s="10"/>
      <c r="J42" s="10"/>
      <c r="K42" s="10"/>
      <c r="L42" s="10"/>
      <c r="M42" s="10"/>
      <c r="N42" s="10">
        <v>20</v>
      </c>
      <c r="O42" s="10">
        <v>5</v>
      </c>
      <c r="P42" s="10">
        <v>3</v>
      </c>
      <c r="Q42" s="10">
        <v>2</v>
      </c>
      <c r="R42" s="29">
        <f>Q42+P42+O42+N42</f>
        <v>30</v>
      </c>
      <c r="S42" s="14" t="s">
        <v>55</v>
      </c>
      <c r="T42" s="13" t="s">
        <v>56</v>
      </c>
      <c r="U42" s="30"/>
    </row>
    <row r="43" spans="1:31" s="22" customFormat="1" ht="45" customHeight="1">
      <c r="A43" s="9">
        <v>18</v>
      </c>
      <c r="B43" s="480" t="s">
        <v>651</v>
      </c>
      <c r="C43" s="480"/>
      <c r="D43" s="10" t="s">
        <v>356</v>
      </c>
      <c r="E43" s="10" t="s">
        <v>57</v>
      </c>
      <c r="F43" s="13"/>
      <c r="G43" s="13"/>
      <c r="H43" s="36"/>
      <c r="I43" s="36"/>
      <c r="J43" s="36"/>
      <c r="K43" s="36"/>
      <c r="L43" s="36"/>
      <c r="M43" s="36"/>
      <c r="N43" s="36"/>
      <c r="O43" s="9">
        <v>350</v>
      </c>
      <c r="P43" s="35"/>
      <c r="Q43" s="35"/>
      <c r="R43" s="35">
        <f>O43</f>
        <v>350</v>
      </c>
      <c r="S43" s="14" t="s">
        <v>58</v>
      </c>
      <c r="T43" s="13" t="s">
        <v>59</v>
      </c>
      <c r="U43" s="30"/>
      <c r="AB43" s="213"/>
      <c r="AC43" s="213"/>
      <c r="AD43" s="214"/>
      <c r="AE43" s="214"/>
    </row>
    <row r="44" spans="1:31" ht="12.75" customHeight="1">
      <c r="A44" s="41"/>
      <c r="B44" s="553"/>
      <c r="C44" s="553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165"/>
      <c r="P44" s="165"/>
      <c r="Q44" s="165"/>
      <c r="R44" s="42"/>
      <c r="S44" s="42"/>
      <c r="T44" s="42"/>
      <c r="U44" s="43"/>
      <c r="AA44" s="166"/>
      <c r="AB44" s="166"/>
      <c r="AC44" s="166"/>
      <c r="AD44" s="166"/>
      <c r="AE44" s="166"/>
    </row>
    <row r="45" spans="1:31" ht="12.75" customHeight="1">
      <c r="A45" s="41"/>
      <c r="B45" s="554"/>
      <c r="C45" s="554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2"/>
      <c r="S45" s="42"/>
      <c r="T45" s="42"/>
      <c r="U45" s="43"/>
      <c r="AA45" s="166"/>
      <c r="AB45" s="166"/>
      <c r="AC45" s="166"/>
      <c r="AD45" s="166"/>
      <c r="AE45" s="166"/>
    </row>
    <row r="46" spans="1:20" ht="27.75" customHeight="1">
      <c r="A46" s="552" t="s">
        <v>64</v>
      </c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  <c r="N46" s="552"/>
      <c r="O46" s="552"/>
      <c r="P46" s="552"/>
      <c r="Q46" s="552"/>
      <c r="R46" s="552"/>
      <c r="S46" s="552"/>
      <c r="T46" s="552"/>
    </row>
    <row r="47" spans="1:21" ht="14.25" customHeight="1">
      <c r="A47" s="23">
        <v>1</v>
      </c>
      <c r="B47" s="523">
        <v>2</v>
      </c>
      <c r="C47" s="523"/>
      <c r="D47" s="23">
        <v>3</v>
      </c>
      <c r="E47" s="23">
        <v>4</v>
      </c>
      <c r="F47" s="23">
        <v>5</v>
      </c>
      <c r="G47" s="23">
        <v>6</v>
      </c>
      <c r="H47" s="23">
        <v>7</v>
      </c>
      <c r="I47" s="23">
        <v>8</v>
      </c>
      <c r="J47" s="23">
        <v>9</v>
      </c>
      <c r="K47" s="23">
        <v>10</v>
      </c>
      <c r="L47" s="23">
        <v>11</v>
      </c>
      <c r="M47" s="23">
        <v>12</v>
      </c>
      <c r="N47" s="23">
        <v>13</v>
      </c>
      <c r="O47" s="23">
        <v>14</v>
      </c>
      <c r="P47" s="23">
        <v>15</v>
      </c>
      <c r="Q47" s="23">
        <v>16</v>
      </c>
      <c r="R47" s="23">
        <v>17</v>
      </c>
      <c r="S47" s="23">
        <v>5</v>
      </c>
      <c r="T47" s="23">
        <v>6</v>
      </c>
      <c r="U47" s="24"/>
    </row>
    <row r="48" spans="1:21" ht="45" customHeight="1">
      <c r="A48" s="9">
        <v>1</v>
      </c>
      <c r="B48" s="538" t="s">
        <v>65</v>
      </c>
      <c r="C48" s="538"/>
      <c r="D48" s="10" t="s">
        <v>37</v>
      </c>
      <c r="E48" s="10" t="s">
        <v>66</v>
      </c>
      <c r="F48" s="13"/>
      <c r="G48" s="44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45"/>
      <c r="S48" s="13" t="s">
        <v>67</v>
      </c>
      <c r="T48" s="13" t="s">
        <v>68</v>
      </c>
      <c r="U48" s="24"/>
    </row>
    <row r="49" spans="1:21" ht="45" customHeight="1">
      <c r="A49" s="9">
        <v>2</v>
      </c>
      <c r="B49" s="557" t="s">
        <v>354</v>
      </c>
      <c r="C49" s="557"/>
      <c r="D49" s="10" t="s">
        <v>37</v>
      </c>
      <c r="E49" s="10" t="s">
        <v>66</v>
      </c>
      <c r="F49" s="13"/>
      <c r="G49" s="44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45"/>
      <c r="S49" s="13" t="s">
        <v>69</v>
      </c>
      <c r="T49" s="13" t="s">
        <v>70</v>
      </c>
      <c r="U49" s="24"/>
    </row>
    <row r="50" spans="1:21" ht="45" customHeight="1">
      <c r="A50" s="9">
        <v>3</v>
      </c>
      <c r="B50" s="488" t="s">
        <v>71</v>
      </c>
      <c r="C50" s="488"/>
      <c r="D50" s="10" t="s">
        <v>37</v>
      </c>
      <c r="E50" s="10" t="s">
        <v>66</v>
      </c>
      <c r="F50" s="13"/>
      <c r="G50" s="44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45"/>
      <c r="S50" s="13" t="s">
        <v>72</v>
      </c>
      <c r="T50" s="13" t="s">
        <v>73</v>
      </c>
      <c r="U50" s="24"/>
    </row>
    <row r="51" spans="1:21" ht="45" customHeight="1">
      <c r="A51" s="9">
        <v>4</v>
      </c>
      <c r="B51" s="538" t="s">
        <v>792</v>
      </c>
      <c r="C51" s="538"/>
      <c r="D51" s="10" t="s">
        <v>37</v>
      </c>
      <c r="E51" s="10" t="s">
        <v>66</v>
      </c>
      <c r="F51" s="13"/>
      <c r="G51" s="44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45"/>
      <c r="S51" s="13" t="s">
        <v>74</v>
      </c>
      <c r="T51" s="13" t="s">
        <v>68</v>
      </c>
      <c r="U51" s="24"/>
    </row>
    <row r="52" spans="1:21" ht="45" customHeight="1">
      <c r="A52" s="9">
        <v>5</v>
      </c>
      <c r="B52" s="557" t="s">
        <v>793</v>
      </c>
      <c r="C52" s="557"/>
      <c r="D52" s="10" t="s">
        <v>37</v>
      </c>
      <c r="E52" s="10" t="s">
        <v>66</v>
      </c>
      <c r="F52" s="13"/>
      <c r="G52" s="44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45"/>
      <c r="S52" s="13" t="s">
        <v>74</v>
      </c>
      <c r="T52" s="13" t="s">
        <v>68</v>
      </c>
      <c r="U52" s="24"/>
    </row>
    <row r="53" spans="1:21" ht="62.25" customHeight="1">
      <c r="A53" s="9">
        <v>6</v>
      </c>
      <c r="B53" s="538" t="s">
        <v>75</v>
      </c>
      <c r="C53" s="538"/>
      <c r="D53" s="10" t="s">
        <v>37</v>
      </c>
      <c r="E53" s="10" t="s">
        <v>66</v>
      </c>
      <c r="F53" s="13"/>
      <c r="G53" s="44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45"/>
      <c r="S53" s="13" t="s">
        <v>76</v>
      </c>
      <c r="T53" s="25" t="s">
        <v>77</v>
      </c>
      <c r="U53" s="24"/>
    </row>
    <row r="54" spans="1:21" ht="30" customHeight="1">
      <c r="A54" s="558" t="s">
        <v>78</v>
      </c>
      <c r="B54" s="558"/>
      <c r="C54" s="558"/>
      <c r="D54" s="558"/>
      <c r="E54" s="558"/>
      <c r="F54" s="558"/>
      <c r="G54" s="558"/>
      <c r="H54" s="558"/>
      <c r="I54" s="558"/>
      <c r="J54" s="558"/>
      <c r="K54" s="558"/>
      <c r="L54" s="558"/>
      <c r="M54" s="558"/>
      <c r="N54" s="558"/>
      <c r="O54" s="558"/>
      <c r="P54" s="558"/>
      <c r="Q54" s="558"/>
      <c r="R54" s="558"/>
      <c r="S54" s="558"/>
      <c r="T54" s="558"/>
      <c r="U54" s="40"/>
    </row>
    <row r="55" spans="1:21" ht="15" customHeight="1">
      <c r="A55" s="13">
        <v>1</v>
      </c>
      <c r="B55" s="516">
        <v>2</v>
      </c>
      <c r="C55" s="516"/>
      <c r="D55" s="13">
        <v>3</v>
      </c>
      <c r="E55" s="13">
        <v>4</v>
      </c>
      <c r="F55" s="13">
        <v>5</v>
      </c>
      <c r="G55" s="13">
        <v>6</v>
      </c>
      <c r="H55" s="13">
        <v>7</v>
      </c>
      <c r="I55" s="13">
        <v>8</v>
      </c>
      <c r="J55" s="13">
        <v>9</v>
      </c>
      <c r="K55" s="13">
        <v>10</v>
      </c>
      <c r="L55" s="13">
        <v>11</v>
      </c>
      <c r="M55" s="13">
        <v>12</v>
      </c>
      <c r="N55" s="13">
        <v>13</v>
      </c>
      <c r="O55" s="13">
        <v>14</v>
      </c>
      <c r="P55" s="13">
        <v>15</v>
      </c>
      <c r="Q55" s="13">
        <v>16</v>
      </c>
      <c r="R55" s="13">
        <v>17</v>
      </c>
      <c r="S55" s="13">
        <v>5</v>
      </c>
      <c r="T55" s="13">
        <v>6</v>
      </c>
      <c r="U55" s="24"/>
    </row>
    <row r="56" spans="1:21" ht="16.5" customHeight="1">
      <c r="A56" s="29"/>
      <c r="B56" s="473" t="s">
        <v>79</v>
      </c>
      <c r="C56" s="473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0"/>
      <c r="T56" s="20"/>
      <c r="U56" s="24"/>
    </row>
    <row r="57" spans="1:21" ht="12.75" customHeight="1" hidden="1">
      <c r="A57" s="9"/>
      <c r="B57" s="499"/>
      <c r="C57" s="499"/>
      <c r="D57" s="37"/>
      <c r="E57" s="10"/>
      <c r="F57" s="10"/>
      <c r="G57" s="10"/>
      <c r="H57" s="10"/>
      <c r="I57" s="10"/>
      <c r="J57" s="10"/>
      <c r="K57" s="53"/>
      <c r="L57" s="53"/>
      <c r="M57" s="53"/>
      <c r="N57" s="53"/>
      <c r="O57" s="53"/>
      <c r="P57" s="53"/>
      <c r="Q57" s="53"/>
      <c r="R57" s="55"/>
      <c r="S57" s="10"/>
      <c r="T57" s="10"/>
      <c r="U57" s="24"/>
    </row>
    <row r="58" spans="1:20" ht="52.5" customHeight="1">
      <c r="A58" s="348">
        <v>1</v>
      </c>
      <c r="B58" s="488" t="s">
        <v>1041</v>
      </c>
      <c r="C58" s="488"/>
      <c r="D58" s="358" t="s">
        <v>1042</v>
      </c>
      <c r="E58" s="46" t="s">
        <v>41</v>
      </c>
      <c r="F58" s="10">
        <v>40</v>
      </c>
      <c r="G58" s="46">
        <v>10</v>
      </c>
      <c r="H58" s="10">
        <v>18</v>
      </c>
      <c r="I58" s="47">
        <f>H58+G58+F58</f>
        <v>68</v>
      </c>
      <c r="J58" s="48"/>
      <c r="K58" s="13"/>
      <c r="L58" s="49"/>
      <c r="M58" s="13"/>
      <c r="N58" s="49"/>
      <c r="O58" s="10">
        <v>27</v>
      </c>
      <c r="P58" s="46">
        <v>5</v>
      </c>
      <c r="Q58" s="10">
        <v>1</v>
      </c>
      <c r="R58" s="229">
        <f aca="true" t="shared" si="1" ref="R58:R71">Q58+P58+O58</f>
        <v>33</v>
      </c>
      <c r="S58" s="13" t="s">
        <v>32</v>
      </c>
      <c r="T58" s="13" t="s">
        <v>654</v>
      </c>
    </row>
    <row r="59" spans="1:20" ht="44.25" customHeight="1">
      <c r="A59" s="348">
        <v>2</v>
      </c>
      <c r="B59" s="488" t="s">
        <v>653</v>
      </c>
      <c r="C59" s="488"/>
      <c r="D59" s="250" t="s">
        <v>794</v>
      </c>
      <c r="E59" s="46" t="s">
        <v>82</v>
      </c>
      <c r="F59" s="10">
        <v>60</v>
      </c>
      <c r="G59" s="46">
        <v>10</v>
      </c>
      <c r="H59" s="10">
        <v>36</v>
      </c>
      <c r="I59" s="47">
        <f>H59+G59+F59</f>
        <v>106</v>
      </c>
      <c r="J59" s="48"/>
      <c r="K59" s="13"/>
      <c r="L59" s="49"/>
      <c r="M59" s="13"/>
      <c r="N59" s="49"/>
      <c r="O59" s="10">
        <v>52</v>
      </c>
      <c r="P59" s="46">
        <v>5</v>
      </c>
      <c r="Q59" s="10">
        <v>1</v>
      </c>
      <c r="R59" s="229">
        <f>Q59+P59+O59</f>
        <v>58</v>
      </c>
      <c r="S59" s="13" t="s">
        <v>32</v>
      </c>
      <c r="T59" s="13" t="s">
        <v>654</v>
      </c>
    </row>
    <row r="60" spans="1:20" ht="44.25" customHeight="1">
      <c r="A60" s="348">
        <v>3</v>
      </c>
      <c r="B60" s="561" t="s">
        <v>655</v>
      </c>
      <c r="C60" s="498"/>
      <c r="D60" s="419" t="s">
        <v>656</v>
      </c>
      <c r="E60" s="46" t="s">
        <v>41</v>
      </c>
      <c r="F60" s="10">
        <v>60</v>
      </c>
      <c r="G60" s="46">
        <v>10</v>
      </c>
      <c r="H60" s="10">
        <v>18</v>
      </c>
      <c r="I60" s="47">
        <f aca="true" t="shared" si="2" ref="I60:I71">H60+G60+F60</f>
        <v>88</v>
      </c>
      <c r="J60" s="48"/>
      <c r="K60" s="13"/>
      <c r="L60" s="49"/>
      <c r="M60" s="13"/>
      <c r="N60" s="49"/>
      <c r="O60" s="10">
        <v>10</v>
      </c>
      <c r="P60" s="46">
        <v>2</v>
      </c>
      <c r="Q60" s="10">
        <v>1</v>
      </c>
      <c r="R60" s="229">
        <f t="shared" si="1"/>
        <v>13</v>
      </c>
      <c r="S60" s="13" t="s">
        <v>32</v>
      </c>
      <c r="T60" s="13" t="s">
        <v>654</v>
      </c>
    </row>
    <row r="61" spans="1:20" ht="44.25" customHeight="1">
      <c r="A61" s="348">
        <v>4</v>
      </c>
      <c r="B61" s="561" t="s">
        <v>657</v>
      </c>
      <c r="C61" s="498"/>
      <c r="D61" s="419" t="s">
        <v>795</v>
      </c>
      <c r="E61" s="46" t="s">
        <v>41</v>
      </c>
      <c r="F61" s="10">
        <v>96</v>
      </c>
      <c r="G61" s="46">
        <v>10</v>
      </c>
      <c r="H61" s="10">
        <v>12</v>
      </c>
      <c r="I61" s="47">
        <f t="shared" si="2"/>
        <v>118</v>
      </c>
      <c r="J61" s="48"/>
      <c r="K61" s="13"/>
      <c r="L61" s="49"/>
      <c r="M61" s="13"/>
      <c r="N61" s="49"/>
      <c r="O61" s="10">
        <v>36</v>
      </c>
      <c r="P61" s="46">
        <v>3</v>
      </c>
      <c r="Q61" s="10">
        <v>1</v>
      </c>
      <c r="R61" s="229">
        <f t="shared" si="1"/>
        <v>40</v>
      </c>
      <c r="S61" s="13" t="s">
        <v>32</v>
      </c>
      <c r="T61" s="13" t="s">
        <v>654</v>
      </c>
    </row>
    <row r="62" spans="1:27" ht="30.75" customHeight="1">
      <c r="A62" s="348">
        <v>5</v>
      </c>
      <c r="B62" s="505" t="s">
        <v>597</v>
      </c>
      <c r="C62" s="498"/>
      <c r="D62" s="419" t="s">
        <v>796</v>
      </c>
      <c r="E62" s="46" t="s">
        <v>41</v>
      </c>
      <c r="F62" s="10">
        <v>60</v>
      </c>
      <c r="G62" s="46">
        <v>10</v>
      </c>
      <c r="H62" s="10">
        <v>8</v>
      </c>
      <c r="I62" s="47">
        <f t="shared" si="2"/>
        <v>78</v>
      </c>
      <c r="J62" s="48"/>
      <c r="K62" s="13"/>
      <c r="L62" s="49"/>
      <c r="M62" s="13"/>
      <c r="N62" s="49"/>
      <c r="O62" s="10">
        <v>6</v>
      </c>
      <c r="P62" s="46">
        <v>1</v>
      </c>
      <c r="Q62" s="10">
        <v>1</v>
      </c>
      <c r="R62" s="50">
        <f t="shared" si="1"/>
        <v>8</v>
      </c>
      <c r="S62" s="13" t="s">
        <v>32</v>
      </c>
      <c r="T62" s="13" t="s">
        <v>654</v>
      </c>
      <c r="AA62" s="245"/>
    </row>
    <row r="63" spans="1:20" ht="47.25" customHeight="1">
      <c r="A63" s="348">
        <v>6</v>
      </c>
      <c r="B63" s="561" t="s">
        <v>658</v>
      </c>
      <c r="C63" s="498"/>
      <c r="D63" s="250" t="s">
        <v>797</v>
      </c>
      <c r="E63" s="46" t="s">
        <v>41</v>
      </c>
      <c r="F63" s="10">
        <v>60</v>
      </c>
      <c r="G63" s="46">
        <v>10</v>
      </c>
      <c r="H63" s="10">
        <v>24</v>
      </c>
      <c r="I63" s="47">
        <f t="shared" si="2"/>
        <v>94</v>
      </c>
      <c r="J63" s="48"/>
      <c r="K63" s="13"/>
      <c r="L63" s="49"/>
      <c r="M63" s="13"/>
      <c r="N63" s="49"/>
      <c r="O63" s="10">
        <v>25</v>
      </c>
      <c r="P63" s="46">
        <v>3</v>
      </c>
      <c r="Q63" s="10">
        <v>1</v>
      </c>
      <c r="R63" s="50">
        <f t="shared" si="1"/>
        <v>29</v>
      </c>
      <c r="S63" s="13" t="s">
        <v>32</v>
      </c>
      <c r="T63" s="13" t="s">
        <v>654</v>
      </c>
    </row>
    <row r="64" spans="1:20" ht="30.75" customHeight="1">
      <c r="A64" s="348">
        <v>7</v>
      </c>
      <c r="B64" s="505" t="s">
        <v>83</v>
      </c>
      <c r="C64" s="498"/>
      <c r="D64" s="10" t="s">
        <v>659</v>
      </c>
      <c r="E64" s="51" t="s">
        <v>103</v>
      </c>
      <c r="F64" s="10">
        <v>60</v>
      </c>
      <c r="G64" s="46">
        <v>10</v>
      </c>
      <c r="H64" s="10">
        <v>12</v>
      </c>
      <c r="I64" s="47">
        <f t="shared" si="2"/>
        <v>82</v>
      </c>
      <c r="J64" s="48"/>
      <c r="K64" s="13"/>
      <c r="L64" s="49"/>
      <c r="M64" s="13"/>
      <c r="N64" s="49"/>
      <c r="O64" s="10">
        <v>10</v>
      </c>
      <c r="P64" s="46">
        <v>2</v>
      </c>
      <c r="Q64" s="10">
        <v>1</v>
      </c>
      <c r="R64" s="50">
        <f t="shared" si="1"/>
        <v>13</v>
      </c>
      <c r="S64" s="13" t="s">
        <v>32</v>
      </c>
      <c r="T64" s="13" t="s">
        <v>81</v>
      </c>
    </row>
    <row r="65" spans="1:20" ht="51" customHeight="1">
      <c r="A65" s="348">
        <v>8</v>
      </c>
      <c r="B65" s="505" t="s">
        <v>660</v>
      </c>
      <c r="C65" s="498"/>
      <c r="D65" s="10" t="s">
        <v>798</v>
      </c>
      <c r="E65" s="46" t="s">
        <v>84</v>
      </c>
      <c r="F65" s="10">
        <v>60</v>
      </c>
      <c r="G65" s="46">
        <v>10</v>
      </c>
      <c r="H65" s="10">
        <v>12</v>
      </c>
      <c r="I65" s="47">
        <f t="shared" si="2"/>
        <v>82</v>
      </c>
      <c r="J65" s="48"/>
      <c r="K65" s="13"/>
      <c r="L65" s="49"/>
      <c r="M65" s="13"/>
      <c r="N65" s="49"/>
      <c r="O65" s="10">
        <v>10</v>
      </c>
      <c r="P65" s="46">
        <v>2</v>
      </c>
      <c r="Q65" s="10">
        <v>1</v>
      </c>
      <c r="R65" s="50">
        <f>Q65+P65+O65</f>
        <v>13</v>
      </c>
      <c r="S65" s="13" t="s">
        <v>32</v>
      </c>
      <c r="T65" s="13" t="s">
        <v>81</v>
      </c>
    </row>
    <row r="66" spans="1:20" ht="41.25" customHeight="1">
      <c r="A66" s="348">
        <v>9</v>
      </c>
      <c r="B66" s="505" t="s">
        <v>85</v>
      </c>
      <c r="C66" s="498"/>
      <c r="D66" s="10" t="s">
        <v>799</v>
      </c>
      <c r="E66" s="46" t="s">
        <v>84</v>
      </c>
      <c r="F66" s="10">
        <v>60</v>
      </c>
      <c r="G66" s="46">
        <v>10</v>
      </c>
      <c r="H66" s="10">
        <v>8</v>
      </c>
      <c r="I66" s="47">
        <f t="shared" si="2"/>
        <v>78</v>
      </c>
      <c r="J66" s="48"/>
      <c r="K66" s="13"/>
      <c r="L66" s="49"/>
      <c r="M66" s="13"/>
      <c r="N66" s="49"/>
      <c r="O66" s="10">
        <v>4</v>
      </c>
      <c r="P66" s="46">
        <v>1</v>
      </c>
      <c r="Q66" s="10">
        <v>1</v>
      </c>
      <c r="R66" s="50">
        <f t="shared" si="1"/>
        <v>6</v>
      </c>
      <c r="S66" s="13" t="s">
        <v>32</v>
      </c>
      <c r="T66" s="13" t="s">
        <v>81</v>
      </c>
    </row>
    <row r="67" spans="1:27" ht="41.25" customHeight="1">
      <c r="A67" s="348">
        <v>10</v>
      </c>
      <c r="B67" s="559" t="s">
        <v>598</v>
      </c>
      <c r="C67" s="509"/>
      <c r="D67" s="250" t="s">
        <v>1040</v>
      </c>
      <c r="E67" s="264" t="s">
        <v>41</v>
      </c>
      <c r="F67" s="250">
        <v>150</v>
      </c>
      <c r="G67" s="264">
        <v>18</v>
      </c>
      <c r="H67" s="250">
        <v>60</v>
      </c>
      <c r="I67" s="47">
        <f t="shared" si="2"/>
        <v>228</v>
      </c>
      <c r="J67" s="254"/>
      <c r="K67" s="234"/>
      <c r="L67" s="265"/>
      <c r="M67" s="234"/>
      <c r="N67" s="265"/>
      <c r="O67" s="378">
        <v>210</v>
      </c>
      <c r="P67" s="381">
        <v>20</v>
      </c>
      <c r="Q67" s="378">
        <v>5</v>
      </c>
      <c r="R67" s="229">
        <f t="shared" si="1"/>
        <v>235</v>
      </c>
      <c r="S67" s="234" t="s">
        <v>32</v>
      </c>
      <c r="T67" s="234" t="s">
        <v>81</v>
      </c>
      <c r="AA67" s="245"/>
    </row>
    <row r="68" spans="1:20" ht="29.25" customHeight="1">
      <c r="A68" s="348">
        <v>11</v>
      </c>
      <c r="B68" s="538" t="s">
        <v>599</v>
      </c>
      <c r="C68" s="538"/>
      <c r="D68" s="10" t="s">
        <v>800</v>
      </c>
      <c r="E68" s="46" t="s">
        <v>41</v>
      </c>
      <c r="F68" s="10">
        <v>60</v>
      </c>
      <c r="G68" s="46">
        <v>10</v>
      </c>
      <c r="H68" s="10">
        <v>8</v>
      </c>
      <c r="I68" s="47">
        <f t="shared" si="2"/>
        <v>78</v>
      </c>
      <c r="J68" s="48"/>
      <c r="K68" s="13"/>
      <c r="L68" s="49"/>
      <c r="M68" s="13"/>
      <c r="N68" s="49"/>
      <c r="O68" s="10">
        <v>6</v>
      </c>
      <c r="P68" s="46">
        <v>1</v>
      </c>
      <c r="Q68" s="10">
        <v>1</v>
      </c>
      <c r="R68" s="50">
        <f t="shared" si="1"/>
        <v>8</v>
      </c>
      <c r="S68" s="13" t="s">
        <v>32</v>
      </c>
      <c r="T68" s="13" t="s">
        <v>81</v>
      </c>
    </row>
    <row r="69" spans="1:20" ht="40.5" customHeight="1">
      <c r="A69" s="348">
        <v>12</v>
      </c>
      <c r="B69" s="488" t="s">
        <v>86</v>
      </c>
      <c r="C69" s="488"/>
      <c r="D69" s="10" t="s">
        <v>801</v>
      </c>
      <c r="E69" s="46" t="s">
        <v>41</v>
      </c>
      <c r="F69" s="10">
        <v>48</v>
      </c>
      <c r="G69" s="46">
        <v>8</v>
      </c>
      <c r="H69" s="10">
        <v>12</v>
      </c>
      <c r="I69" s="47">
        <f t="shared" si="2"/>
        <v>68</v>
      </c>
      <c r="J69" s="48"/>
      <c r="K69" s="13"/>
      <c r="L69" s="49"/>
      <c r="M69" s="13"/>
      <c r="N69" s="49"/>
      <c r="O69" s="10">
        <v>30</v>
      </c>
      <c r="P69" s="46">
        <v>4</v>
      </c>
      <c r="Q69" s="10">
        <v>1</v>
      </c>
      <c r="R69" s="50">
        <f t="shared" si="1"/>
        <v>35</v>
      </c>
      <c r="S69" s="13" t="s">
        <v>32</v>
      </c>
      <c r="T69" s="13" t="s">
        <v>81</v>
      </c>
    </row>
    <row r="70" spans="1:20" ht="53.25" customHeight="1">
      <c r="A70" s="348">
        <v>13</v>
      </c>
      <c r="B70" s="488" t="s">
        <v>600</v>
      </c>
      <c r="C70" s="488"/>
      <c r="D70" s="10" t="s">
        <v>802</v>
      </c>
      <c r="E70" s="46" t="s">
        <v>41</v>
      </c>
      <c r="F70" s="10">
        <v>60</v>
      </c>
      <c r="G70" s="46">
        <v>10</v>
      </c>
      <c r="H70" s="10">
        <v>12</v>
      </c>
      <c r="I70" s="47">
        <f t="shared" si="2"/>
        <v>82</v>
      </c>
      <c r="J70" s="48"/>
      <c r="K70" s="13"/>
      <c r="L70" s="49"/>
      <c r="M70" s="13"/>
      <c r="N70" s="49"/>
      <c r="O70" s="10">
        <v>6</v>
      </c>
      <c r="P70" s="46">
        <v>1</v>
      </c>
      <c r="Q70" s="10">
        <v>1</v>
      </c>
      <c r="R70" s="50">
        <f>Q70+P70+O70</f>
        <v>8</v>
      </c>
      <c r="S70" s="13" t="s">
        <v>32</v>
      </c>
      <c r="T70" s="13" t="s">
        <v>81</v>
      </c>
    </row>
    <row r="71" spans="1:20" ht="50.25" customHeight="1">
      <c r="A71" s="348">
        <v>14</v>
      </c>
      <c r="B71" s="544" t="s">
        <v>666</v>
      </c>
      <c r="C71" s="544"/>
      <c r="D71" s="250" t="s">
        <v>803</v>
      </c>
      <c r="E71" s="46" t="s">
        <v>41</v>
      </c>
      <c r="F71" s="10">
        <v>40</v>
      </c>
      <c r="G71" s="46">
        <v>8</v>
      </c>
      <c r="H71" s="10">
        <v>12</v>
      </c>
      <c r="I71" s="47">
        <f t="shared" si="2"/>
        <v>60</v>
      </c>
      <c r="J71" s="48"/>
      <c r="K71" s="13"/>
      <c r="L71" s="49"/>
      <c r="M71" s="13"/>
      <c r="N71" s="49"/>
      <c r="O71" s="10">
        <v>9</v>
      </c>
      <c r="P71" s="46">
        <v>5</v>
      </c>
      <c r="Q71" s="10">
        <v>1</v>
      </c>
      <c r="R71" s="229">
        <f t="shared" si="1"/>
        <v>15</v>
      </c>
      <c r="S71" s="13" t="s">
        <v>32</v>
      </c>
      <c r="T71" s="13" t="s">
        <v>81</v>
      </c>
    </row>
    <row r="72" spans="1:20" ht="19.5" customHeight="1">
      <c r="A72" s="226"/>
      <c r="B72" s="555" t="s">
        <v>345</v>
      </c>
      <c r="C72" s="556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27"/>
    </row>
    <row r="73" spans="1:20" ht="29.25" customHeight="1">
      <c r="A73" s="348">
        <v>1</v>
      </c>
      <c r="B73" s="505" t="s">
        <v>661</v>
      </c>
      <c r="C73" s="498"/>
      <c r="D73" s="10" t="s">
        <v>662</v>
      </c>
      <c r="E73" s="46" t="s">
        <v>601</v>
      </c>
      <c r="F73" s="10">
        <v>2</v>
      </c>
      <c r="G73" s="46">
        <v>2</v>
      </c>
      <c r="H73" s="10"/>
      <c r="I73" s="47">
        <f>H73+G73+F73</f>
        <v>4</v>
      </c>
      <c r="J73" s="48"/>
      <c r="K73" s="228">
        <f>I73*8</f>
        <v>32</v>
      </c>
      <c r="L73" s="54">
        <v>0</v>
      </c>
      <c r="M73" s="53">
        <f>I73*0.2*2</f>
        <v>1.6</v>
      </c>
      <c r="N73" s="46"/>
      <c r="O73" s="10"/>
      <c r="P73" s="46"/>
      <c r="Q73" s="10"/>
      <c r="R73" s="229">
        <f>M73+L73+K73</f>
        <v>33.6</v>
      </c>
      <c r="S73" s="13" t="s">
        <v>32</v>
      </c>
      <c r="T73" s="13" t="s">
        <v>27</v>
      </c>
    </row>
    <row r="74" spans="1:20" ht="47.25" customHeight="1">
      <c r="A74" s="348">
        <v>2</v>
      </c>
      <c r="B74" s="505" t="s">
        <v>663</v>
      </c>
      <c r="C74" s="498"/>
      <c r="D74" s="10" t="s">
        <v>673</v>
      </c>
      <c r="E74" s="46" t="s">
        <v>664</v>
      </c>
      <c r="F74" s="10">
        <v>2</v>
      </c>
      <c r="G74" s="46">
        <v>2</v>
      </c>
      <c r="H74" s="10"/>
      <c r="I74" s="47">
        <f aca="true" t="shared" si="3" ref="I74:I105">H74+G74+F74</f>
        <v>4</v>
      </c>
      <c r="J74" s="48"/>
      <c r="K74" s="228">
        <f>I74*8</f>
        <v>32</v>
      </c>
      <c r="L74" s="54">
        <v>0</v>
      </c>
      <c r="M74" s="53">
        <f>I74*0.2*2</f>
        <v>1.6</v>
      </c>
      <c r="N74" s="46"/>
      <c r="O74" s="10"/>
      <c r="P74" s="46"/>
      <c r="Q74" s="10"/>
      <c r="R74" s="229">
        <f aca="true" t="shared" si="4" ref="R74:R81">M74+L74+K74</f>
        <v>33.6</v>
      </c>
      <c r="S74" s="13" t="s">
        <v>32</v>
      </c>
      <c r="T74" s="13" t="s">
        <v>27</v>
      </c>
    </row>
    <row r="75" spans="1:27" s="166" customFormat="1" ht="30" customHeight="1">
      <c r="A75" s="180">
        <v>3</v>
      </c>
      <c r="B75" s="545" t="s">
        <v>665</v>
      </c>
      <c r="C75" s="545"/>
      <c r="D75" s="250" t="s">
        <v>602</v>
      </c>
      <c r="E75" s="264" t="s">
        <v>603</v>
      </c>
      <c r="F75" s="250">
        <v>1</v>
      </c>
      <c r="G75" s="264">
        <v>1</v>
      </c>
      <c r="H75" s="250"/>
      <c r="I75" s="255">
        <f t="shared" si="3"/>
        <v>2</v>
      </c>
      <c r="J75" s="254"/>
      <c r="K75" s="267"/>
      <c r="L75" s="268"/>
      <c r="M75" s="195"/>
      <c r="N75" s="268"/>
      <c r="O75" s="195"/>
      <c r="P75" s="268"/>
      <c r="Q75" s="195"/>
      <c r="R75" s="229">
        <v>0</v>
      </c>
      <c r="S75" s="250" t="s">
        <v>80</v>
      </c>
      <c r="T75" s="250" t="s">
        <v>27</v>
      </c>
      <c r="AA75" s="262"/>
    </row>
    <row r="76" spans="1:20" s="166" customFormat="1" ht="33" customHeight="1">
      <c r="A76" s="180">
        <v>4</v>
      </c>
      <c r="B76" s="480" t="s">
        <v>604</v>
      </c>
      <c r="C76" s="480"/>
      <c r="D76" s="250" t="s">
        <v>667</v>
      </c>
      <c r="E76" s="265" t="s">
        <v>679</v>
      </c>
      <c r="F76" s="250">
        <v>2</v>
      </c>
      <c r="G76" s="264">
        <v>2</v>
      </c>
      <c r="H76" s="250"/>
      <c r="I76" s="255">
        <f t="shared" si="3"/>
        <v>4</v>
      </c>
      <c r="J76" s="254"/>
      <c r="K76" s="267">
        <f>I76*3</f>
        <v>12</v>
      </c>
      <c r="L76" s="268">
        <f>I76*0.8*8</f>
        <v>25.6</v>
      </c>
      <c r="M76" s="195">
        <f>I76*0.35*8+I76*0.2*2</f>
        <v>12.799999999999999</v>
      </c>
      <c r="N76" s="268"/>
      <c r="O76" s="195"/>
      <c r="P76" s="268"/>
      <c r="Q76" s="195"/>
      <c r="R76" s="229">
        <f t="shared" si="4"/>
        <v>50.4</v>
      </c>
      <c r="S76" s="250" t="s">
        <v>32</v>
      </c>
      <c r="T76" s="250" t="s">
        <v>27</v>
      </c>
    </row>
    <row r="77" spans="1:20" s="166" customFormat="1" ht="36.75" customHeight="1">
      <c r="A77" s="180">
        <v>5</v>
      </c>
      <c r="B77" s="480" t="s">
        <v>605</v>
      </c>
      <c r="C77" s="480"/>
      <c r="D77" s="250" t="s">
        <v>668</v>
      </c>
      <c r="E77" s="264" t="s">
        <v>606</v>
      </c>
      <c r="F77" s="250">
        <v>11</v>
      </c>
      <c r="G77" s="264">
        <v>4</v>
      </c>
      <c r="H77" s="250"/>
      <c r="I77" s="255">
        <f t="shared" si="3"/>
        <v>15</v>
      </c>
      <c r="J77" s="254"/>
      <c r="K77" s="267">
        <f>I77*4</f>
        <v>60</v>
      </c>
      <c r="L77" s="268">
        <f>I77*0.8*8</f>
        <v>96</v>
      </c>
      <c r="M77" s="195">
        <f>I77*0.35*8+I77*0.2*2</f>
        <v>48</v>
      </c>
      <c r="N77" s="268"/>
      <c r="O77" s="195"/>
      <c r="P77" s="268"/>
      <c r="Q77" s="195"/>
      <c r="R77" s="229">
        <f t="shared" si="4"/>
        <v>204</v>
      </c>
      <c r="S77" s="250" t="s">
        <v>32</v>
      </c>
      <c r="T77" s="250" t="s">
        <v>27</v>
      </c>
    </row>
    <row r="78" spans="1:27" s="166" customFormat="1" ht="27.75" customHeight="1">
      <c r="A78" s="180">
        <v>6</v>
      </c>
      <c r="B78" s="480" t="s">
        <v>670</v>
      </c>
      <c r="C78" s="480"/>
      <c r="D78" s="250" t="s">
        <v>669</v>
      </c>
      <c r="E78" s="265" t="s">
        <v>38</v>
      </c>
      <c r="F78" s="250">
        <v>4</v>
      </c>
      <c r="G78" s="264">
        <v>2</v>
      </c>
      <c r="H78" s="250"/>
      <c r="I78" s="255">
        <f t="shared" si="3"/>
        <v>6</v>
      </c>
      <c r="J78" s="254"/>
      <c r="K78" s="267">
        <f>I78*5</f>
        <v>30</v>
      </c>
      <c r="L78" s="268">
        <f>I78*0.8*4</f>
        <v>19.200000000000003</v>
      </c>
      <c r="M78" s="195">
        <f>I78*0.35*4+I78*0.2*2</f>
        <v>10.799999999999999</v>
      </c>
      <c r="N78" s="268"/>
      <c r="O78" s="195"/>
      <c r="P78" s="268"/>
      <c r="Q78" s="195"/>
      <c r="R78" s="229">
        <f t="shared" si="4"/>
        <v>60</v>
      </c>
      <c r="S78" s="250" t="s">
        <v>32</v>
      </c>
      <c r="T78" s="250" t="s">
        <v>27</v>
      </c>
      <c r="AA78" s="262"/>
    </row>
    <row r="79" spans="1:27" s="166" customFormat="1" ht="27.75" customHeight="1">
      <c r="A79" s="180">
        <v>7</v>
      </c>
      <c r="B79" s="508" t="s">
        <v>608</v>
      </c>
      <c r="C79" s="509"/>
      <c r="D79" s="250" t="s">
        <v>672</v>
      </c>
      <c r="E79" s="264" t="s">
        <v>368</v>
      </c>
      <c r="F79" s="250">
        <v>4</v>
      </c>
      <c r="G79" s="264">
        <v>1</v>
      </c>
      <c r="H79" s="250"/>
      <c r="I79" s="255">
        <f t="shared" si="3"/>
        <v>5</v>
      </c>
      <c r="J79" s="254"/>
      <c r="K79" s="267"/>
      <c r="L79" s="268"/>
      <c r="M79" s="195"/>
      <c r="N79" s="268"/>
      <c r="O79" s="195"/>
      <c r="P79" s="268"/>
      <c r="Q79" s="195"/>
      <c r="R79" s="229">
        <v>0</v>
      </c>
      <c r="S79" s="455" t="s">
        <v>24</v>
      </c>
      <c r="T79" s="250" t="s">
        <v>27</v>
      </c>
      <c r="AA79" s="262"/>
    </row>
    <row r="80" spans="1:27" s="166" customFormat="1" ht="30" customHeight="1">
      <c r="A80" s="180">
        <v>8</v>
      </c>
      <c r="B80" s="480" t="s">
        <v>663</v>
      </c>
      <c r="C80" s="480"/>
      <c r="D80" s="250" t="s">
        <v>671</v>
      </c>
      <c r="E80" s="264" t="s">
        <v>607</v>
      </c>
      <c r="F80" s="250">
        <v>2</v>
      </c>
      <c r="G80" s="264">
        <v>2</v>
      </c>
      <c r="H80" s="250"/>
      <c r="I80" s="255">
        <f t="shared" si="3"/>
        <v>4</v>
      </c>
      <c r="J80" s="254"/>
      <c r="K80" s="267">
        <f>I80*4</f>
        <v>16</v>
      </c>
      <c r="L80" s="268"/>
      <c r="M80" s="195">
        <f>I80*2*0.2</f>
        <v>1.6</v>
      </c>
      <c r="N80" s="268"/>
      <c r="O80" s="195"/>
      <c r="P80" s="268"/>
      <c r="Q80" s="195"/>
      <c r="R80" s="229">
        <f t="shared" si="4"/>
        <v>17.6</v>
      </c>
      <c r="S80" s="250" t="s">
        <v>32</v>
      </c>
      <c r="T80" s="250" t="s">
        <v>27</v>
      </c>
      <c r="AA80" s="262"/>
    </row>
    <row r="81" spans="1:30" s="166" customFormat="1" ht="30" customHeight="1">
      <c r="A81" s="180">
        <v>9</v>
      </c>
      <c r="B81" s="480" t="s">
        <v>609</v>
      </c>
      <c r="C81" s="480"/>
      <c r="D81" s="271" t="s">
        <v>674</v>
      </c>
      <c r="E81" s="264" t="s">
        <v>90</v>
      </c>
      <c r="F81" s="250">
        <v>8</v>
      </c>
      <c r="G81" s="264">
        <v>4</v>
      </c>
      <c r="H81" s="250"/>
      <c r="I81" s="255">
        <f t="shared" si="3"/>
        <v>12</v>
      </c>
      <c r="J81" s="254"/>
      <c r="K81" s="267"/>
      <c r="L81" s="268"/>
      <c r="M81" s="195"/>
      <c r="N81" s="268"/>
      <c r="O81" s="195"/>
      <c r="P81" s="268"/>
      <c r="Q81" s="195"/>
      <c r="R81" s="229">
        <f t="shared" si="4"/>
        <v>0</v>
      </c>
      <c r="S81" s="378" t="s">
        <v>1073</v>
      </c>
      <c r="T81" s="250" t="s">
        <v>91</v>
      </c>
      <c r="AA81" s="245"/>
      <c r="AD81" s="245"/>
    </row>
    <row r="82" spans="1:29" s="166" customFormat="1" ht="30" customHeight="1">
      <c r="A82" s="180">
        <v>10</v>
      </c>
      <c r="B82" s="508" t="s">
        <v>365</v>
      </c>
      <c r="C82" s="509"/>
      <c r="D82" s="250" t="s">
        <v>676</v>
      </c>
      <c r="E82" s="264" t="s">
        <v>101</v>
      </c>
      <c r="F82" s="250">
        <v>2</v>
      </c>
      <c r="G82" s="264">
        <v>2</v>
      </c>
      <c r="H82" s="250"/>
      <c r="I82" s="255">
        <f t="shared" si="3"/>
        <v>4</v>
      </c>
      <c r="J82" s="254"/>
      <c r="K82" s="267">
        <f>I82*4</f>
        <v>16</v>
      </c>
      <c r="L82" s="268">
        <f>I82*0.8*5</f>
        <v>16</v>
      </c>
      <c r="M82" s="195">
        <f>I82*0.35*5+I82*0.2*2</f>
        <v>8.6</v>
      </c>
      <c r="N82" s="268"/>
      <c r="O82" s="195"/>
      <c r="P82" s="268"/>
      <c r="Q82" s="195"/>
      <c r="R82" s="230">
        <f>M82+L82+K82</f>
        <v>40.6</v>
      </c>
      <c r="S82" s="250" t="s">
        <v>32</v>
      </c>
      <c r="T82" s="250" t="s">
        <v>27</v>
      </c>
      <c r="AA82" s="262"/>
      <c r="AB82" s="262"/>
      <c r="AC82" s="262"/>
    </row>
    <row r="83" spans="1:29" s="166" customFormat="1" ht="31.5" customHeight="1">
      <c r="A83" s="180">
        <v>11</v>
      </c>
      <c r="B83" s="480" t="s">
        <v>88</v>
      </c>
      <c r="C83" s="480"/>
      <c r="D83" s="250" t="s">
        <v>675</v>
      </c>
      <c r="E83" s="264" t="s">
        <v>610</v>
      </c>
      <c r="F83" s="250">
        <v>1</v>
      </c>
      <c r="G83" s="264">
        <v>1</v>
      </c>
      <c r="H83" s="250"/>
      <c r="I83" s="255">
        <f t="shared" si="3"/>
        <v>2</v>
      </c>
      <c r="J83" s="254"/>
      <c r="K83" s="267">
        <f>I83*4</f>
        <v>8</v>
      </c>
      <c r="L83" s="268">
        <f>I83*0.8*5</f>
        <v>8</v>
      </c>
      <c r="M83" s="195">
        <f>I83*0.35*5+I83*0.2*2</f>
        <v>4.3</v>
      </c>
      <c r="N83" s="268"/>
      <c r="O83" s="195"/>
      <c r="P83" s="268"/>
      <c r="Q83" s="195"/>
      <c r="R83" s="230">
        <f>M83+L83+K83</f>
        <v>20.3</v>
      </c>
      <c r="S83" s="250" t="s">
        <v>32</v>
      </c>
      <c r="T83" s="250" t="s">
        <v>91</v>
      </c>
      <c r="AA83" s="262"/>
      <c r="AB83" s="262"/>
      <c r="AC83" s="262"/>
    </row>
    <row r="84" spans="1:27" s="166" customFormat="1" ht="33" customHeight="1">
      <c r="A84" s="180">
        <v>12</v>
      </c>
      <c r="B84" s="480" t="s">
        <v>804</v>
      </c>
      <c r="C84" s="480"/>
      <c r="D84" s="250" t="s">
        <v>677</v>
      </c>
      <c r="E84" s="265" t="s">
        <v>678</v>
      </c>
      <c r="F84" s="250">
        <v>1</v>
      </c>
      <c r="G84" s="264">
        <v>1</v>
      </c>
      <c r="H84" s="250"/>
      <c r="I84" s="255">
        <f t="shared" si="3"/>
        <v>2</v>
      </c>
      <c r="J84" s="254"/>
      <c r="K84" s="267">
        <f>I84*4</f>
        <v>8</v>
      </c>
      <c r="L84" s="268">
        <f>I84*1.5*9</f>
        <v>27</v>
      </c>
      <c r="M84" s="195">
        <f>I84*0.35*9+I84*0.2*2</f>
        <v>7.1</v>
      </c>
      <c r="N84" s="268"/>
      <c r="O84" s="195"/>
      <c r="P84" s="268"/>
      <c r="Q84" s="195"/>
      <c r="R84" s="269">
        <f>K84+L84+M84</f>
        <v>42.1</v>
      </c>
      <c r="S84" s="250" t="s">
        <v>32</v>
      </c>
      <c r="T84" s="250" t="s">
        <v>27</v>
      </c>
      <c r="AA84" s="262"/>
    </row>
    <row r="85" spans="1:27" s="166" customFormat="1" ht="43.5" customHeight="1">
      <c r="A85" s="180">
        <v>13</v>
      </c>
      <c r="B85" s="508" t="s">
        <v>611</v>
      </c>
      <c r="C85" s="509"/>
      <c r="D85" s="250" t="s">
        <v>48</v>
      </c>
      <c r="E85" s="264" t="s">
        <v>92</v>
      </c>
      <c r="F85" s="250">
        <v>8</v>
      </c>
      <c r="G85" s="264">
        <v>1</v>
      </c>
      <c r="H85" s="250"/>
      <c r="I85" s="255">
        <f t="shared" si="3"/>
        <v>9</v>
      </c>
      <c r="J85" s="254"/>
      <c r="K85" s="267"/>
      <c r="L85" s="268"/>
      <c r="M85" s="195"/>
      <c r="N85" s="268"/>
      <c r="O85" s="195"/>
      <c r="P85" s="268"/>
      <c r="Q85" s="195"/>
      <c r="R85" s="269">
        <v>0</v>
      </c>
      <c r="S85" s="455" t="s">
        <v>24</v>
      </c>
      <c r="T85" s="250" t="s">
        <v>93</v>
      </c>
      <c r="AA85" s="262"/>
    </row>
    <row r="86" spans="1:27" s="166" customFormat="1" ht="38.25" customHeight="1">
      <c r="A86" s="180">
        <v>14</v>
      </c>
      <c r="B86" s="480" t="s">
        <v>612</v>
      </c>
      <c r="C86" s="480"/>
      <c r="D86" s="250" t="s">
        <v>683</v>
      </c>
      <c r="E86" s="264" t="s">
        <v>87</v>
      </c>
      <c r="F86" s="250">
        <v>2</v>
      </c>
      <c r="G86" s="264">
        <v>1</v>
      </c>
      <c r="H86" s="250"/>
      <c r="I86" s="255">
        <f>H86+G86+F86</f>
        <v>3</v>
      </c>
      <c r="J86" s="266"/>
      <c r="K86" s="267">
        <f>I86*4</f>
        <v>12</v>
      </c>
      <c r="L86" s="268">
        <f>I86*0.8*6</f>
        <v>14.400000000000002</v>
      </c>
      <c r="M86" s="195">
        <f>I86*0.35*6+I86*0.2*2</f>
        <v>7.499999999999999</v>
      </c>
      <c r="N86" s="268"/>
      <c r="O86" s="195"/>
      <c r="P86" s="268"/>
      <c r="Q86" s="195"/>
      <c r="R86" s="230">
        <f>M86+L86+K86</f>
        <v>33.900000000000006</v>
      </c>
      <c r="S86" s="250" t="s">
        <v>32</v>
      </c>
      <c r="T86" s="250" t="s">
        <v>27</v>
      </c>
      <c r="AA86" s="262"/>
    </row>
    <row r="87" spans="1:27" s="166" customFormat="1" ht="41.25" customHeight="1">
      <c r="A87" s="180">
        <v>15</v>
      </c>
      <c r="B87" s="480" t="s">
        <v>89</v>
      </c>
      <c r="C87" s="480"/>
      <c r="D87" s="250" t="s">
        <v>684</v>
      </c>
      <c r="E87" s="265" t="s">
        <v>613</v>
      </c>
      <c r="F87" s="250">
        <v>6</v>
      </c>
      <c r="G87" s="264"/>
      <c r="H87" s="250"/>
      <c r="I87" s="255">
        <f t="shared" si="3"/>
        <v>6</v>
      </c>
      <c r="J87" s="266"/>
      <c r="K87" s="267">
        <f>I87*6</f>
        <v>36</v>
      </c>
      <c r="L87" s="268">
        <f>I87*0.8*6</f>
        <v>28.800000000000004</v>
      </c>
      <c r="M87" s="195">
        <f>I87*0.35*6+I87*0.2*6</f>
        <v>19.799999999999997</v>
      </c>
      <c r="N87" s="268"/>
      <c r="O87" s="195"/>
      <c r="P87" s="268"/>
      <c r="Q87" s="195"/>
      <c r="R87" s="230">
        <f aca="true" t="shared" si="5" ref="R87:R94">M87+L87+K87</f>
        <v>84.6</v>
      </c>
      <c r="S87" s="250" t="s">
        <v>32</v>
      </c>
      <c r="T87" s="250" t="s">
        <v>96</v>
      </c>
      <c r="AA87" s="262"/>
    </row>
    <row r="88" spans="1:27" s="166" customFormat="1" ht="30" customHeight="1">
      <c r="A88" s="180">
        <v>16</v>
      </c>
      <c r="B88" s="545" t="s">
        <v>614</v>
      </c>
      <c r="C88" s="545"/>
      <c r="D88" s="250" t="s">
        <v>685</v>
      </c>
      <c r="E88" s="264" t="s">
        <v>615</v>
      </c>
      <c r="F88" s="250">
        <v>1</v>
      </c>
      <c r="G88" s="264">
        <v>1</v>
      </c>
      <c r="H88" s="250"/>
      <c r="I88" s="255">
        <f t="shared" si="3"/>
        <v>2</v>
      </c>
      <c r="J88" s="254"/>
      <c r="K88" s="267">
        <f aca="true" t="shared" si="6" ref="K88:K93">I88*4</f>
        <v>8</v>
      </c>
      <c r="L88" s="268">
        <f>I88*0.8*4</f>
        <v>6.4</v>
      </c>
      <c r="M88" s="195">
        <f>I88*0.35*4+I88*0.2*2</f>
        <v>3.5999999999999996</v>
      </c>
      <c r="N88" s="268"/>
      <c r="O88" s="195"/>
      <c r="P88" s="268"/>
      <c r="Q88" s="195"/>
      <c r="R88" s="230">
        <f t="shared" si="5"/>
        <v>18</v>
      </c>
      <c r="S88" s="250" t="s">
        <v>32</v>
      </c>
      <c r="T88" s="250" t="s">
        <v>91</v>
      </c>
      <c r="AA88" s="262"/>
    </row>
    <row r="89" spans="1:27" s="166" customFormat="1" ht="44.25" customHeight="1">
      <c r="A89" s="180">
        <v>17</v>
      </c>
      <c r="B89" s="545" t="s">
        <v>616</v>
      </c>
      <c r="C89" s="545"/>
      <c r="D89" s="250" t="s">
        <v>686</v>
      </c>
      <c r="E89" s="265" t="s">
        <v>617</v>
      </c>
      <c r="F89" s="250">
        <v>4</v>
      </c>
      <c r="G89" s="264"/>
      <c r="H89" s="250"/>
      <c r="I89" s="255">
        <f t="shared" si="3"/>
        <v>4</v>
      </c>
      <c r="J89" s="254"/>
      <c r="K89" s="267">
        <f t="shared" si="6"/>
        <v>16</v>
      </c>
      <c r="L89" s="268">
        <f>I89*0.8*4</f>
        <v>12.8</v>
      </c>
      <c r="M89" s="195">
        <f>I89*0.35*4+I89*0.2*2</f>
        <v>7.199999999999999</v>
      </c>
      <c r="N89" s="268"/>
      <c r="O89" s="195"/>
      <c r="P89" s="268"/>
      <c r="Q89" s="195"/>
      <c r="R89" s="230">
        <f t="shared" si="5"/>
        <v>36</v>
      </c>
      <c r="S89" s="250" t="s">
        <v>32</v>
      </c>
      <c r="T89" s="250" t="s">
        <v>27</v>
      </c>
      <c r="AA89" s="262"/>
    </row>
    <row r="90" spans="1:27" ht="38.25" customHeight="1">
      <c r="A90" s="348">
        <v>18</v>
      </c>
      <c r="B90" s="560" t="s">
        <v>363</v>
      </c>
      <c r="C90" s="560"/>
      <c r="D90" s="224" t="s">
        <v>35</v>
      </c>
      <c r="E90" s="225" t="s">
        <v>101</v>
      </c>
      <c r="F90" s="225">
        <v>1</v>
      </c>
      <c r="G90" s="225">
        <v>1</v>
      </c>
      <c r="H90" s="225"/>
      <c r="I90" s="47">
        <f t="shared" si="3"/>
        <v>2</v>
      </c>
      <c r="J90" s="225"/>
      <c r="K90" s="228">
        <f t="shared" si="6"/>
        <v>8</v>
      </c>
      <c r="L90" s="54">
        <f>I90*0.8*3</f>
        <v>4.800000000000001</v>
      </c>
      <c r="M90" s="53">
        <f>I90*0.35*3+I90*0.2*2</f>
        <v>2.8999999999999995</v>
      </c>
      <c r="N90" s="195"/>
      <c r="O90" s="195"/>
      <c r="P90" s="195"/>
      <c r="Q90" s="195"/>
      <c r="R90" s="230">
        <f>M90+L90+K90</f>
        <v>15.7</v>
      </c>
      <c r="S90" s="10" t="s">
        <v>32</v>
      </c>
      <c r="T90" s="225" t="s">
        <v>97</v>
      </c>
      <c r="AA90" s="248"/>
    </row>
    <row r="91" spans="1:27" ht="37.5" customHeight="1">
      <c r="A91" s="348">
        <v>19</v>
      </c>
      <c r="B91" s="488" t="s">
        <v>682</v>
      </c>
      <c r="C91" s="488"/>
      <c r="D91" s="10" t="s">
        <v>35</v>
      </c>
      <c r="E91" s="46" t="s">
        <v>680</v>
      </c>
      <c r="F91" s="10">
        <v>4</v>
      </c>
      <c r="G91" s="46">
        <v>1</v>
      </c>
      <c r="H91" s="10"/>
      <c r="I91" s="47">
        <f t="shared" si="3"/>
        <v>5</v>
      </c>
      <c r="J91" s="48"/>
      <c r="K91" s="228">
        <f t="shared" si="6"/>
        <v>20</v>
      </c>
      <c r="L91" s="54">
        <f>I91*0.8*5</f>
        <v>20</v>
      </c>
      <c r="M91" s="53">
        <f>I91*0.35*5+I91*0.2*2</f>
        <v>10.75</v>
      </c>
      <c r="N91" s="54"/>
      <c r="O91" s="53"/>
      <c r="P91" s="54"/>
      <c r="Q91" s="53"/>
      <c r="R91" s="230">
        <f>M91+L91+K91</f>
        <v>50.75</v>
      </c>
      <c r="S91" s="10" t="s">
        <v>32</v>
      </c>
      <c r="T91" s="10" t="s">
        <v>91</v>
      </c>
      <c r="AA91" s="248"/>
    </row>
    <row r="92" spans="1:27" ht="44.25" customHeight="1">
      <c r="A92" s="348">
        <v>20</v>
      </c>
      <c r="B92" s="544" t="s">
        <v>805</v>
      </c>
      <c r="C92" s="544"/>
      <c r="D92" s="10" t="s">
        <v>35</v>
      </c>
      <c r="E92" s="46" t="s">
        <v>681</v>
      </c>
      <c r="F92" s="10">
        <v>4</v>
      </c>
      <c r="G92" s="46">
        <v>1</v>
      </c>
      <c r="H92" s="10"/>
      <c r="I92" s="47">
        <f>H92+G92+F92</f>
        <v>5</v>
      </c>
      <c r="J92" s="48"/>
      <c r="K92" s="228">
        <f t="shared" si="6"/>
        <v>20</v>
      </c>
      <c r="L92" s="54">
        <f>I92*0.8*5</f>
        <v>20</v>
      </c>
      <c r="M92" s="53">
        <f>I92*0.35*5+I92*0.2*2</f>
        <v>10.75</v>
      </c>
      <c r="N92" s="54"/>
      <c r="O92" s="53"/>
      <c r="P92" s="54"/>
      <c r="Q92" s="53"/>
      <c r="R92" s="230">
        <f>M92+L92+K92</f>
        <v>50.75</v>
      </c>
      <c r="S92" s="10" t="s">
        <v>32</v>
      </c>
      <c r="T92" s="10" t="s">
        <v>27</v>
      </c>
      <c r="AA92" s="248"/>
    </row>
    <row r="93" spans="1:27" ht="24" customHeight="1">
      <c r="A93" s="348">
        <v>21</v>
      </c>
      <c r="B93" s="488" t="s">
        <v>687</v>
      </c>
      <c r="C93" s="488"/>
      <c r="D93" s="10" t="s">
        <v>688</v>
      </c>
      <c r="E93" s="46" t="s">
        <v>618</v>
      </c>
      <c r="F93" s="10">
        <v>1</v>
      </c>
      <c r="G93" s="46">
        <v>1</v>
      </c>
      <c r="H93" s="10"/>
      <c r="I93" s="47">
        <f t="shared" si="3"/>
        <v>2</v>
      </c>
      <c r="J93" s="48"/>
      <c r="K93" s="228">
        <f t="shared" si="6"/>
        <v>8</v>
      </c>
      <c r="L93" s="54">
        <f>I93*0.8*4</f>
        <v>6.4</v>
      </c>
      <c r="M93" s="53">
        <f>I93*0.35*4+I93*0.2*2</f>
        <v>3.5999999999999996</v>
      </c>
      <c r="N93" s="54"/>
      <c r="O93" s="53"/>
      <c r="P93" s="54"/>
      <c r="Q93" s="53"/>
      <c r="R93" s="230">
        <f t="shared" si="5"/>
        <v>18</v>
      </c>
      <c r="S93" s="10" t="s">
        <v>32</v>
      </c>
      <c r="T93" s="10" t="s">
        <v>27</v>
      </c>
      <c r="AA93" s="248"/>
    </row>
    <row r="94" spans="1:27" ht="26.25" customHeight="1">
      <c r="A94" s="348">
        <v>22</v>
      </c>
      <c r="B94" s="488" t="s">
        <v>94</v>
      </c>
      <c r="C94" s="488"/>
      <c r="D94" s="10" t="s">
        <v>689</v>
      </c>
      <c r="E94" s="46" t="s">
        <v>95</v>
      </c>
      <c r="F94" s="10">
        <v>2</v>
      </c>
      <c r="G94" s="46">
        <v>1</v>
      </c>
      <c r="H94" s="10"/>
      <c r="I94" s="47">
        <f t="shared" si="3"/>
        <v>3</v>
      </c>
      <c r="J94" s="48"/>
      <c r="K94" s="228">
        <f>I94*8</f>
        <v>24</v>
      </c>
      <c r="L94" s="54">
        <f>I94*0.8*4</f>
        <v>9.600000000000001</v>
      </c>
      <c r="M94" s="53">
        <f>I94*0.35*5+I94*0.2*6</f>
        <v>8.85</v>
      </c>
      <c r="N94" s="54"/>
      <c r="O94" s="53"/>
      <c r="P94" s="54"/>
      <c r="Q94" s="53"/>
      <c r="R94" s="230">
        <f t="shared" si="5"/>
        <v>42.45</v>
      </c>
      <c r="S94" s="10" t="s">
        <v>32</v>
      </c>
      <c r="T94" s="10" t="s">
        <v>27</v>
      </c>
      <c r="AA94" s="248"/>
    </row>
    <row r="95" spans="1:27" ht="29.25" customHeight="1">
      <c r="A95" s="348">
        <v>23</v>
      </c>
      <c r="B95" s="488" t="s">
        <v>366</v>
      </c>
      <c r="C95" s="488"/>
      <c r="D95" s="10" t="s">
        <v>690</v>
      </c>
      <c r="E95" s="49" t="s">
        <v>87</v>
      </c>
      <c r="F95" s="10">
        <v>1</v>
      </c>
      <c r="G95" s="10">
        <v>1</v>
      </c>
      <c r="H95" s="163"/>
      <c r="I95" s="47">
        <f t="shared" si="3"/>
        <v>2</v>
      </c>
      <c r="J95" s="163"/>
      <c r="K95" s="228">
        <f>I95*4</f>
        <v>8</v>
      </c>
      <c r="L95" s="54">
        <f>I95*0.8*7</f>
        <v>11.200000000000001</v>
      </c>
      <c r="M95" s="53">
        <f>I95*0.35*7+I95*0.2*2</f>
        <v>5.699999999999999</v>
      </c>
      <c r="N95" s="53"/>
      <c r="O95" s="53"/>
      <c r="P95" s="53"/>
      <c r="Q95" s="53"/>
      <c r="R95" s="230">
        <f aca="true" t="shared" si="7" ref="R95:R105">M95+L95+K95</f>
        <v>24.9</v>
      </c>
      <c r="S95" s="10" t="s">
        <v>32</v>
      </c>
      <c r="T95" s="10" t="s">
        <v>97</v>
      </c>
      <c r="AA95" s="248"/>
    </row>
    <row r="96" spans="1:27" s="166" customFormat="1" ht="29.25" customHeight="1">
      <c r="A96" s="180">
        <v>24</v>
      </c>
      <c r="B96" s="480" t="s">
        <v>619</v>
      </c>
      <c r="C96" s="480"/>
      <c r="D96" s="250" t="s">
        <v>691</v>
      </c>
      <c r="E96" s="265" t="s">
        <v>620</v>
      </c>
      <c r="F96" s="250">
        <v>24</v>
      </c>
      <c r="G96" s="264">
        <v>6</v>
      </c>
      <c r="H96" s="250"/>
      <c r="I96" s="255">
        <f t="shared" si="3"/>
        <v>30</v>
      </c>
      <c r="J96" s="254"/>
      <c r="K96" s="270">
        <v>160</v>
      </c>
      <c r="L96" s="268"/>
      <c r="M96" s="195">
        <f>I96*4*0.2</f>
        <v>24</v>
      </c>
      <c r="N96" s="268"/>
      <c r="O96" s="195"/>
      <c r="P96" s="268"/>
      <c r="Q96" s="195"/>
      <c r="R96" s="230">
        <f t="shared" si="7"/>
        <v>184</v>
      </c>
      <c r="S96" s="250" t="s">
        <v>32</v>
      </c>
      <c r="T96" s="250" t="s">
        <v>27</v>
      </c>
      <c r="AA96" s="262"/>
    </row>
    <row r="97" spans="1:27" ht="33" customHeight="1">
      <c r="A97" s="9">
        <v>25</v>
      </c>
      <c r="B97" s="488" t="s">
        <v>621</v>
      </c>
      <c r="C97" s="488"/>
      <c r="D97" s="10" t="s">
        <v>692</v>
      </c>
      <c r="E97" s="46" t="s">
        <v>693</v>
      </c>
      <c r="F97" s="10">
        <v>1</v>
      </c>
      <c r="G97" s="46">
        <v>1</v>
      </c>
      <c r="H97" s="10"/>
      <c r="I97" s="47">
        <f>H97+G97+F97</f>
        <v>2</v>
      </c>
      <c r="J97" s="48"/>
      <c r="K97" s="228">
        <f>I97*4</f>
        <v>8</v>
      </c>
      <c r="L97" s="54">
        <v>0</v>
      </c>
      <c r="M97" s="53">
        <f>I97*0.2*2</f>
        <v>0.8</v>
      </c>
      <c r="N97" s="54"/>
      <c r="O97" s="53"/>
      <c r="P97" s="54"/>
      <c r="Q97" s="53"/>
      <c r="R97" s="230">
        <f t="shared" si="7"/>
        <v>8.8</v>
      </c>
      <c r="S97" s="10" t="s">
        <v>32</v>
      </c>
      <c r="T97" s="10" t="s">
        <v>93</v>
      </c>
      <c r="AA97" s="248"/>
    </row>
    <row r="98" spans="1:32" s="166" customFormat="1" ht="46.5" customHeight="1">
      <c r="A98" s="260">
        <v>26</v>
      </c>
      <c r="B98" s="551" t="s">
        <v>622</v>
      </c>
      <c r="C98" s="551"/>
      <c r="D98" s="250" t="s">
        <v>623</v>
      </c>
      <c r="E98" s="265" t="s">
        <v>38</v>
      </c>
      <c r="F98" s="250">
        <v>1</v>
      </c>
      <c r="G98" s="264">
        <v>1</v>
      </c>
      <c r="H98" s="250"/>
      <c r="I98" s="255">
        <f t="shared" si="3"/>
        <v>2</v>
      </c>
      <c r="J98" s="250"/>
      <c r="K98" s="267"/>
      <c r="L98" s="268"/>
      <c r="M98" s="195"/>
      <c r="N98" s="264"/>
      <c r="O98" s="250"/>
      <c r="P98" s="264"/>
      <c r="Q98" s="250"/>
      <c r="R98" s="269">
        <v>0</v>
      </c>
      <c r="S98" s="455" t="s">
        <v>24</v>
      </c>
      <c r="T98" s="234" t="s">
        <v>27</v>
      </c>
      <c r="AA98" s="245"/>
      <c r="AB98" s="245"/>
      <c r="AC98" s="245"/>
      <c r="AD98" s="245"/>
      <c r="AE98" s="245"/>
      <c r="AF98" s="245"/>
    </row>
    <row r="99" spans="1:20" ht="33.75" customHeight="1">
      <c r="A99" s="26">
        <v>27</v>
      </c>
      <c r="B99" s="547" t="s">
        <v>806</v>
      </c>
      <c r="C99" s="548"/>
      <c r="D99" s="10" t="s">
        <v>98</v>
      </c>
      <c r="E99" s="10" t="s">
        <v>694</v>
      </c>
      <c r="F99" s="10">
        <v>4</v>
      </c>
      <c r="G99" s="10">
        <v>1</v>
      </c>
      <c r="H99" s="10"/>
      <c r="I99" s="47">
        <f t="shared" si="3"/>
        <v>5</v>
      </c>
      <c r="J99" s="10"/>
      <c r="K99" s="228">
        <f>I99*4</f>
        <v>20</v>
      </c>
      <c r="L99" s="54">
        <f>I99*0.8*4</f>
        <v>16</v>
      </c>
      <c r="M99" s="53">
        <f>I99*0.35*4+I99*0.2*2</f>
        <v>9</v>
      </c>
      <c r="N99" s="10"/>
      <c r="O99" s="10"/>
      <c r="P99" s="10"/>
      <c r="Q99" s="10"/>
      <c r="R99" s="230">
        <f t="shared" si="7"/>
        <v>45</v>
      </c>
      <c r="S99" s="455" t="s">
        <v>32</v>
      </c>
      <c r="T99" s="220" t="s">
        <v>97</v>
      </c>
    </row>
    <row r="100" spans="1:27" ht="36" customHeight="1">
      <c r="A100" s="26">
        <v>28</v>
      </c>
      <c r="B100" s="501" t="s">
        <v>367</v>
      </c>
      <c r="C100" s="501"/>
      <c r="D100" s="10" t="s">
        <v>624</v>
      </c>
      <c r="E100" s="232" t="s">
        <v>92</v>
      </c>
      <c r="F100" s="10">
        <v>1</v>
      </c>
      <c r="G100" s="10"/>
      <c r="H100" s="10"/>
      <c r="I100" s="47">
        <f t="shared" si="3"/>
        <v>1</v>
      </c>
      <c r="J100" s="67"/>
      <c r="K100" s="228"/>
      <c r="L100" s="54"/>
      <c r="M100" s="53"/>
      <c r="N100" s="67"/>
      <c r="O100" s="67"/>
      <c r="P100" s="67"/>
      <c r="Q100" s="67"/>
      <c r="R100" s="230">
        <v>0</v>
      </c>
      <c r="S100" s="455" t="s">
        <v>24</v>
      </c>
      <c r="T100" s="220" t="s">
        <v>97</v>
      </c>
      <c r="AA100" s="245"/>
    </row>
    <row r="101" spans="1:29" ht="34.5" customHeight="1">
      <c r="A101" s="26">
        <v>29</v>
      </c>
      <c r="B101" s="501" t="s">
        <v>625</v>
      </c>
      <c r="C101" s="501"/>
      <c r="D101" s="10" t="s">
        <v>626</v>
      </c>
      <c r="E101" s="232" t="s">
        <v>38</v>
      </c>
      <c r="F101" s="10">
        <v>1</v>
      </c>
      <c r="G101" s="10">
        <v>1</v>
      </c>
      <c r="H101" s="10"/>
      <c r="I101" s="47">
        <f t="shared" si="3"/>
        <v>2</v>
      </c>
      <c r="J101" s="67"/>
      <c r="K101" s="228">
        <f>I101*8</f>
        <v>16</v>
      </c>
      <c r="L101" s="54"/>
      <c r="M101" s="53">
        <f>I101*4*0.2</f>
        <v>1.6</v>
      </c>
      <c r="N101" s="67"/>
      <c r="O101" s="67"/>
      <c r="P101" s="67"/>
      <c r="Q101" s="67"/>
      <c r="R101" s="230">
        <f t="shared" si="7"/>
        <v>17.6</v>
      </c>
      <c r="S101" s="10" t="s">
        <v>32</v>
      </c>
      <c r="T101" s="220" t="s">
        <v>97</v>
      </c>
      <c r="AC101" s="245"/>
    </row>
    <row r="102" spans="1:27" ht="29.25" customHeight="1">
      <c r="A102" s="26">
        <v>30</v>
      </c>
      <c r="B102" s="501" t="s">
        <v>627</v>
      </c>
      <c r="C102" s="501"/>
      <c r="D102" s="52" t="s">
        <v>100</v>
      </c>
      <c r="E102" s="66" t="s">
        <v>51</v>
      </c>
      <c r="F102" s="10">
        <v>8</v>
      </c>
      <c r="G102" s="10">
        <v>1</v>
      </c>
      <c r="H102" s="10"/>
      <c r="I102" s="47">
        <f t="shared" si="3"/>
        <v>9</v>
      </c>
      <c r="J102" s="67"/>
      <c r="K102" s="228">
        <f>I102*6</f>
        <v>54</v>
      </c>
      <c r="L102" s="54">
        <f>I102*1.5*7</f>
        <v>94.5</v>
      </c>
      <c r="M102" s="53">
        <f>I102*0.35*7+I102*0.2*6</f>
        <v>32.85</v>
      </c>
      <c r="N102" s="67"/>
      <c r="O102" s="67"/>
      <c r="P102" s="67"/>
      <c r="Q102" s="67"/>
      <c r="R102" s="230">
        <f t="shared" si="7"/>
        <v>181.35</v>
      </c>
      <c r="S102" s="10" t="s">
        <v>32</v>
      </c>
      <c r="T102" s="220" t="s">
        <v>97</v>
      </c>
      <c r="AA102" s="245"/>
    </row>
    <row r="103" spans="1:27" ht="30" customHeight="1">
      <c r="A103" s="26">
        <v>31</v>
      </c>
      <c r="B103" s="501" t="s">
        <v>771</v>
      </c>
      <c r="C103" s="501"/>
      <c r="D103" s="10" t="s">
        <v>628</v>
      </c>
      <c r="E103" s="66" t="s">
        <v>629</v>
      </c>
      <c r="F103" s="10">
        <v>1</v>
      </c>
      <c r="G103" s="10">
        <v>1</v>
      </c>
      <c r="H103" s="10"/>
      <c r="I103" s="47">
        <f>H103+G103+F103</f>
        <v>2</v>
      </c>
      <c r="J103" s="67"/>
      <c r="K103" s="228">
        <f>I103*4</f>
        <v>8</v>
      </c>
      <c r="L103" s="54">
        <f>I103*0.8*4</f>
        <v>6.4</v>
      </c>
      <c r="M103" s="53">
        <f>I103*0.35*4+I103*0.2*2</f>
        <v>3.5999999999999996</v>
      </c>
      <c r="N103" s="67"/>
      <c r="O103" s="67"/>
      <c r="P103" s="67"/>
      <c r="Q103" s="67"/>
      <c r="R103" s="230">
        <f t="shared" si="7"/>
        <v>18</v>
      </c>
      <c r="S103" s="10" t="s">
        <v>32</v>
      </c>
      <c r="T103" s="220" t="s">
        <v>97</v>
      </c>
      <c r="AA103" s="262"/>
    </row>
    <row r="104" spans="1:27" ht="39" customHeight="1">
      <c r="A104" s="26">
        <v>32</v>
      </c>
      <c r="B104" s="501" t="s">
        <v>630</v>
      </c>
      <c r="C104" s="501"/>
      <c r="D104" s="10" t="s">
        <v>631</v>
      </c>
      <c r="E104" s="66" t="s">
        <v>632</v>
      </c>
      <c r="F104" s="10">
        <v>6</v>
      </c>
      <c r="G104" s="10"/>
      <c r="H104" s="10"/>
      <c r="I104" s="47">
        <f t="shared" si="3"/>
        <v>6</v>
      </c>
      <c r="J104" s="67"/>
      <c r="K104" s="228"/>
      <c r="L104" s="54"/>
      <c r="M104" s="53"/>
      <c r="N104" s="67"/>
      <c r="O104" s="67"/>
      <c r="P104" s="67"/>
      <c r="Q104" s="67"/>
      <c r="R104" s="269">
        <v>0</v>
      </c>
      <c r="S104" s="455" t="s">
        <v>24</v>
      </c>
      <c r="T104" s="220" t="s">
        <v>97</v>
      </c>
      <c r="AA104" s="166"/>
    </row>
    <row r="105" spans="1:28" ht="39" customHeight="1">
      <c r="A105" s="348">
        <v>33</v>
      </c>
      <c r="B105" s="501" t="s">
        <v>633</v>
      </c>
      <c r="C105" s="501"/>
      <c r="D105" s="10" t="s">
        <v>695</v>
      </c>
      <c r="E105" s="66" t="s">
        <v>634</v>
      </c>
      <c r="F105" s="10">
        <v>2</v>
      </c>
      <c r="G105" s="10">
        <v>1</v>
      </c>
      <c r="H105" s="10"/>
      <c r="I105" s="47">
        <f t="shared" si="3"/>
        <v>3</v>
      </c>
      <c r="J105" s="67"/>
      <c r="K105" s="228">
        <f>I105*5</f>
        <v>15</v>
      </c>
      <c r="L105" s="54">
        <f>I105*0.8*6</f>
        <v>14.400000000000002</v>
      </c>
      <c r="M105" s="53">
        <f>I105*0.35*6+I105*0.2*4</f>
        <v>8.7</v>
      </c>
      <c r="N105" s="67"/>
      <c r="O105" s="67"/>
      <c r="P105" s="67"/>
      <c r="Q105" s="67"/>
      <c r="R105" s="230">
        <f t="shared" si="7"/>
        <v>38.1</v>
      </c>
      <c r="S105" s="10" t="s">
        <v>32</v>
      </c>
      <c r="T105" s="220" t="s">
        <v>97</v>
      </c>
      <c r="AA105" s="262"/>
      <c r="AB105" s="166"/>
    </row>
    <row r="106" spans="1:81" ht="27.75" customHeight="1">
      <c r="A106" s="563" t="s">
        <v>1202</v>
      </c>
      <c r="B106" s="563"/>
      <c r="C106" s="563"/>
      <c r="D106" s="563"/>
      <c r="E106" s="563"/>
      <c r="F106" s="563"/>
      <c r="G106" s="563"/>
      <c r="H106" s="563"/>
      <c r="I106" s="563"/>
      <c r="J106" s="563"/>
      <c r="K106" s="563"/>
      <c r="L106" s="563"/>
      <c r="M106" s="563"/>
      <c r="N106" s="563"/>
      <c r="O106" s="563"/>
      <c r="P106" s="563"/>
      <c r="Q106" s="563"/>
      <c r="R106" s="563"/>
      <c r="S106" s="563"/>
      <c r="T106" s="563"/>
      <c r="U106" s="563"/>
      <c r="V106" s="563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</row>
    <row r="107" spans="1:81" ht="12.75" customHeight="1" hidden="1">
      <c r="A107" s="2"/>
      <c r="B107" s="564"/>
      <c r="C107" s="564"/>
      <c r="D107" s="52"/>
      <c r="E107" s="66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</row>
    <row r="108" spans="1:81" ht="12.75" customHeight="1" hidden="1">
      <c r="A108" s="2"/>
      <c r="B108" s="501"/>
      <c r="C108" s="501"/>
      <c r="D108" s="52"/>
      <c r="E108" s="66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</row>
    <row r="109" spans="1:81" ht="12.75" customHeight="1" hidden="1">
      <c r="A109" s="2"/>
      <c r="B109" s="501"/>
      <c r="C109" s="501"/>
      <c r="D109" s="52"/>
      <c r="E109" s="66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  <c r="S109" s="67"/>
      <c r="T109" s="67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</row>
    <row r="110" spans="1:81" ht="12.75" customHeight="1" hidden="1">
      <c r="A110" s="2"/>
      <c r="B110" s="501"/>
      <c r="C110" s="501"/>
      <c r="D110" s="52"/>
      <c r="E110" s="66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</row>
    <row r="111" spans="1:81" ht="12.75" customHeight="1" hidden="1">
      <c r="A111" s="2"/>
      <c r="B111" s="615"/>
      <c r="C111" s="615"/>
      <c r="D111" s="69"/>
      <c r="E111" s="70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285"/>
      <c r="T111" s="67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</row>
    <row r="112" spans="1:38" s="166" customFormat="1" ht="44.25" customHeight="1">
      <c r="A112" s="450">
        <v>1</v>
      </c>
      <c r="B112" s="520" t="s">
        <v>1018</v>
      </c>
      <c r="C112" s="521"/>
      <c r="D112" s="205" t="s">
        <v>807</v>
      </c>
      <c r="E112" s="274" t="s">
        <v>41</v>
      </c>
      <c r="F112" s="451"/>
      <c r="G112" s="451"/>
      <c r="H112" s="451"/>
      <c r="I112" s="451"/>
      <c r="J112" s="451"/>
      <c r="K112" s="451"/>
      <c r="L112" s="451"/>
      <c r="M112" s="451"/>
      <c r="N112" s="451"/>
      <c r="O112" s="451"/>
      <c r="P112" s="451"/>
      <c r="Q112" s="451"/>
      <c r="R112" s="452"/>
      <c r="S112" s="182" t="s">
        <v>27</v>
      </c>
      <c r="T112" s="453" t="s">
        <v>108</v>
      </c>
      <c r="AA112" s="297"/>
      <c r="AB112" s="297"/>
      <c r="AC112" s="454"/>
      <c r="AD112" s="454"/>
      <c r="AE112" s="297"/>
      <c r="AF112" s="297"/>
      <c r="AG112" s="297"/>
      <c r="AH112" s="297"/>
      <c r="AI112" s="297"/>
      <c r="AJ112" s="297"/>
      <c r="AK112" s="297"/>
      <c r="AL112" s="297"/>
    </row>
    <row r="113" spans="1:38" s="166" customFormat="1" ht="44.25" customHeight="1">
      <c r="A113" s="450">
        <v>2</v>
      </c>
      <c r="B113" s="538" t="s">
        <v>777</v>
      </c>
      <c r="C113" s="538"/>
      <c r="D113" s="379" t="s">
        <v>1189</v>
      </c>
      <c r="E113" s="410" t="s">
        <v>41</v>
      </c>
      <c r="F113" s="349"/>
      <c r="G113" s="349"/>
      <c r="H113" s="349"/>
      <c r="I113" s="349"/>
      <c r="J113" s="349"/>
      <c r="K113" s="349"/>
      <c r="L113" s="349"/>
      <c r="M113" s="349"/>
      <c r="N113" s="349"/>
      <c r="O113" s="349"/>
      <c r="P113" s="349"/>
      <c r="Q113" s="349"/>
      <c r="R113" s="350"/>
      <c r="S113" s="376" t="s">
        <v>1144</v>
      </c>
      <c r="T113" s="376" t="s">
        <v>106</v>
      </c>
      <c r="AA113" s="297"/>
      <c r="AB113" s="297"/>
      <c r="AC113" s="454"/>
      <c r="AD113" s="454"/>
      <c r="AE113" s="297"/>
      <c r="AF113" s="297"/>
      <c r="AG113" s="297"/>
      <c r="AH113" s="297"/>
      <c r="AI113" s="297"/>
      <c r="AJ113" s="297"/>
      <c r="AK113" s="297"/>
      <c r="AL113" s="297"/>
    </row>
    <row r="114" spans="1:81" ht="44.25" customHeight="1">
      <c r="A114" s="2">
        <v>3</v>
      </c>
      <c r="B114" s="520" t="s">
        <v>808</v>
      </c>
      <c r="C114" s="521"/>
      <c r="D114" s="205" t="s">
        <v>809</v>
      </c>
      <c r="E114" s="274" t="s">
        <v>82</v>
      </c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58" t="s">
        <v>27</v>
      </c>
      <c r="T114" s="25" t="s">
        <v>108</v>
      </c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</row>
    <row r="115" spans="1:81" s="15" customFormat="1" ht="51" customHeight="1">
      <c r="A115" s="9">
        <v>4</v>
      </c>
      <c r="B115" s="616" t="s">
        <v>779</v>
      </c>
      <c r="C115" s="616"/>
      <c r="D115" s="316" t="s">
        <v>1191</v>
      </c>
      <c r="E115" s="316" t="s">
        <v>1192</v>
      </c>
      <c r="F115" s="284"/>
      <c r="G115" s="284"/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0"/>
      <c r="S115" s="61" t="s">
        <v>1144</v>
      </c>
      <c r="T115" s="61" t="s">
        <v>106</v>
      </c>
      <c r="AA115" s="449"/>
      <c r="AB115" s="449"/>
      <c r="AC115" s="71"/>
      <c r="AD115" s="71"/>
      <c r="AE115" s="71"/>
      <c r="AF115" s="71"/>
      <c r="AG115" s="71"/>
      <c r="AH115" s="71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</row>
    <row r="116" spans="1:81" s="15" customFormat="1" ht="48.75" customHeight="1">
      <c r="A116" s="9">
        <v>5</v>
      </c>
      <c r="B116" s="480" t="s">
        <v>776</v>
      </c>
      <c r="C116" s="480"/>
      <c r="D116" s="10" t="s">
        <v>1039</v>
      </c>
      <c r="E116" s="10" t="s">
        <v>1188</v>
      </c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2"/>
      <c r="S116" s="13" t="s">
        <v>1144</v>
      </c>
      <c r="T116" s="13" t="s">
        <v>105</v>
      </c>
      <c r="AA116" s="449"/>
      <c r="AB116" s="449"/>
      <c r="AC116" s="71"/>
      <c r="AD116" s="71"/>
      <c r="AE116" s="71"/>
      <c r="AF116" s="71"/>
      <c r="AG116" s="71"/>
      <c r="AH116" s="71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</row>
    <row r="117" spans="1:81" s="15" customFormat="1" ht="57" customHeight="1">
      <c r="A117" s="170">
        <v>6</v>
      </c>
      <c r="B117" s="511" t="s">
        <v>780</v>
      </c>
      <c r="C117" s="511"/>
      <c r="D117" s="375" t="s">
        <v>1067</v>
      </c>
      <c r="E117" s="185" t="s">
        <v>24</v>
      </c>
      <c r="F117" s="168"/>
      <c r="G117" s="323"/>
      <c r="H117" s="282"/>
      <c r="I117" s="282"/>
      <c r="J117" s="282"/>
      <c r="K117" s="282"/>
      <c r="L117" s="282"/>
      <c r="M117" s="282"/>
      <c r="N117" s="282"/>
      <c r="O117" s="282"/>
      <c r="P117" s="282"/>
      <c r="Q117" s="282"/>
      <c r="R117" s="283"/>
      <c r="S117" s="168" t="s">
        <v>27</v>
      </c>
      <c r="T117" s="323" t="s">
        <v>28</v>
      </c>
      <c r="AA117" s="449"/>
      <c r="AB117" s="449"/>
      <c r="AC117" s="17"/>
      <c r="AD117" s="17"/>
      <c r="AE117" s="17"/>
      <c r="AF117" s="17"/>
      <c r="AG117" s="17"/>
      <c r="AH117" s="17"/>
      <c r="AI117" s="92"/>
      <c r="AJ117" s="92"/>
      <c r="AK117" s="9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</row>
    <row r="118" spans="1:81" s="15" customFormat="1" ht="44.25" customHeight="1">
      <c r="A118" s="170">
        <v>7</v>
      </c>
      <c r="B118" s="621" t="s">
        <v>725</v>
      </c>
      <c r="C118" s="622"/>
      <c r="D118" s="190" t="s">
        <v>481</v>
      </c>
      <c r="E118" s="391" t="s">
        <v>107</v>
      </c>
      <c r="F118" s="420"/>
      <c r="G118" s="123"/>
      <c r="H118" s="72"/>
      <c r="I118" s="72"/>
      <c r="J118" s="72"/>
      <c r="K118" s="72"/>
      <c r="L118" s="72"/>
      <c r="M118" s="72"/>
      <c r="N118" s="72"/>
      <c r="O118" s="72"/>
      <c r="P118" s="72"/>
      <c r="Q118" s="72"/>
      <c r="R118" s="73"/>
      <c r="S118" s="58" t="s">
        <v>27</v>
      </c>
      <c r="T118" s="123" t="s">
        <v>108</v>
      </c>
      <c r="AA118" s="16"/>
      <c r="AB118" s="17"/>
      <c r="AC118" s="17"/>
      <c r="AD118" s="17"/>
      <c r="AE118" s="17"/>
      <c r="AF118" s="17"/>
      <c r="AG118" s="17"/>
      <c r="AH118" s="17"/>
      <c r="AI118" s="92"/>
      <c r="AJ118" s="92"/>
      <c r="AK118" s="9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</row>
    <row r="119" spans="1:81" s="15" customFormat="1" ht="44.25" customHeight="1">
      <c r="A119" s="9">
        <v>8</v>
      </c>
      <c r="B119" s="495" t="s">
        <v>709</v>
      </c>
      <c r="C119" s="495"/>
      <c r="D119" s="181" t="s">
        <v>425</v>
      </c>
      <c r="E119" s="181" t="s">
        <v>113</v>
      </c>
      <c r="F119" s="11"/>
      <c r="G119" s="11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12"/>
      <c r="S119" s="58" t="s">
        <v>27</v>
      </c>
      <c r="T119" s="25" t="s">
        <v>108</v>
      </c>
      <c r="AA119" s="16"/>
      <c r="AB119" s="17"/>
      <c r="AC119" s="17"/>
      <c r="AD119" s="17"/>
      <c r="AE119" s="17"/>
      <c r="AF119" s="17"/>
      <c r="AG119" s="17"/>
      <c r="AH119" s="17"/>
      <c r="AI119" s="92"/>
      <c r="AJ119" s="92"/>
      <c r="AK119" s="9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</row>
    <row r="120" spans="1:81" s="15" customFormat="1" ht="12.75" customHeight="1" hidden="1">
      <c r="A120" s="9"/>
      <c r="B120" s="562" t="s">
        <v>109</v>
      </c>
      <c r="C120" s="562"/>
      <c r="D120" s="56" t="s">
        <v>110</v>
      </c>
      <c r="E120" s="57" t="s">
        <v>82</v>
      </c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58" t="s">
        <v>27</v>
      </c>
      <c r="T120" s="25" t="s">
        <v>108</v>
      </c>
      <c r="AA120" s="16"/>
      <c r="AB120" s="16"/>
      <c r="AC120" s="16"/>
      <c r="AD120" s="16"/>
      <c r="AE120" s="16"/>
      <c r="AF120" s="16"/>
      <c r="AG120" s="16"/>
      <c r="AH120" s="16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</row>
    <row r="121" spans="1:81" s="15" customFormat="1" ht="54.75" customHeight="1">
      <c r="A121" s="9">
        <v>9</v>
      </c>
      <c r="B121" s="565" t="s">
        <v>1103</v>
      </c>
      <c r="C121" s="565"/>
      <c r="D121" s="413" t="s">
        <v>1074</v>
      </c>
      <c r="E121" s="59" t="s">
        <v>41</v>
      </c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421"/>
      <c r="S121" s="61" t="s">
        <v>27</v>
      </c>
      <c r="T121" s="422" t="s">
        <v>112</v>
      </c>
      <c r="AA121" s="16"/>
      <c r="AB121" s="16"/>
      <c r="AC121" s="16"/>
      <c r="AD121" s="16"/>
      <c r="AE121" s="16"/>
      <c r="AF121" s="16"/>
      <c r="AG121" s="16"/>
      <c r="AH121" s="16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</row>
    <row r="122" spans="1:81" s="15" customFormat="1" ht="54.75" customHeight="1">
      <c r="A122" s="170">
        <v>10</v>
      </c>
      <c r="B122" s="511" t="s">
        <v>778</v>
      </c>
      <c r="C122" s="511"/>
      <c r="D122" s="185" t="s">
        <v>1190</v>
      </c>
      <c r="E122" s="185" t="s">
        <v>103</v>
      </c>
      <c r="F122" s="427"/>
      <c r="G122" s="427"/>
      <c r="H122" s="427"/>
      <c r="I122" s="427"/>
      <c r="J122" s="427"/>
      <c r="K122" s="427"/>
      <c r="L122" s="427"/>
      <c r="M122" s="427"/>
      <c r="N122" s="427"/>
      <c r="O122" s="427"/>
      <c r="P122" s="427"/>
      <c r="Q122" s="427"/>
      <c r="R122" s="283"/>
      <c r="S122" s="168" t="s">
        <v>1144</v>
      </c>
      <c r="T122" s="168" t="s">
        <v>106</v>
      </c>
      <c r="AA122" s="16"/>
      <c r="AB122" s="16"/>
      <c r="AC122" s="16"/>
      <c r="AD122" s="16"/>
      <c r="AE122" s="16"/>
      <c r="AF122" s="16"/>
      <c r="AG122" s="16"/>
      <c r="AH122" s="16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</row>
    <row r="123" spans="1:28" s="166" customFormat="1" ht="51" customHeight="1">
      <c r="A123" s="371">
        <v>11</v>
      </c>
      <c r="B123" s="478" t="s">
        <v>1075</v>
      </c>
      <c r="C123" s="479"/>
      <c r="D123" s="423" t="s">
        <v>1054</v>
      </c>
      <c r="E123" s="414" t="s">
        <v>41</v>
      </c>
      <c r="F123" s="418"/>
      <c r="G123" s="418"/>
      <c r="H123" s="418"/>
      <c r="I123" s="418"/>
      <c r="J123" s="418"/>
      <c r="K123" s="416"/>
      <c r="L123" s="416"/>
      <c r="M123" s="416"/>
      <c r="N123" s="424"/>
      <c r="O123" s="425"/>
      <c r="P123" s="425"/>
      <c r="Q123" s="425"/>
      <c r="R123" s="426"/>
      <c r="S123" s="58" t="s">
        <v>27</v>
      </c>
      <c r="T123" s="123" t="s">
        <v>112</v>
      </c>
      <c r="AA123" s="340"/>
      <c r="AB123" s="262"/>
    </row>
    <row r="124" spans="1:81" s="15" customFormat="1" ht="54.75" customHeight="1">
      <c r="A124" s="76">
        <v>12</v>
      </c>
      <c r="B124" s="505" t="s">
        <v>708</v>
      </c>
      <c r="C124" s="498"/>
      <c r="D124" s="56" t="s">
        <v>706</v>
      </c>
      <c r="E124" s="57" t="s">
        <v>41</v>
      </c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8"/>
      <c r="S124" s="13" t="s">
        <v>27</v>
      </c>
      <c r="T124" s="25" t="s">
        <v>707</v>
      </c>
      <c r="AA124" s="16"/>
      <c r="AB124" s="16"/>
      <c r="AC124" s="16"/>
      <c r="AD124" s="16"/>
      <c r="AE124" s="16"/>
      <c r="AF124" s="16"/>
      <c r="AG124" s="16"/>
      <c r="AH124" s="16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</row>
    <row r="125" spans="1:81" s="15" customFormat="1" ht="44.25" customHeight="1">
      <c r="A125" s="76">
        <v>13</v>
      </c>
      <c r="B125" s="488" t="s">
        <v>635</v>
      </c>
      <c r="C125" s="488"/>
      <c r="D125" s="362" t="s">
        <v>1052</v>
      </c>
      <c r="E125" s="57" t="s">
        <v>41</v>
      </c>
      <c r="F125" s="10"/>
      <c r="G125" s="10"/>
      <c r="H125" s="10"/>
      <c r="I125" s="19"/>
      <c r="J125" s="19"/>
      <c r="K125" s="45"/>
      <c r="L125" s="45"/>
      <c r="M125" s="45"/>
      <c r="N125" s="77"/>
      <c r="O125" s="19"/>
      <c r="P125" s="19"/>
      <c r="Q125" s="19"/>
      <c r="R125" s="12"/>
      <c r="S125" s="13" t="s">
        <v>27</v>
      </c>
      <c r="T125" s="25" t="s">
        <v>108</v>
      </c>
      <c r="AA125" s="355"/>
      <c r="AB125" s="215"/>
      <c r="AC125" s="215"/>
      <c r="AD125" s="217"/>
      <c r="AE125" s="217"/>
      <c r="AF125" s="249"/>
      <c r="AG125" s="16"/>
      <c r="AH125" s="16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</row>
    <row r="126" spans="1:81" s="15" customFormat="1" ht="44.25" customHeight="1">
      <c r="A126" s="76">
        <v>14</v>
      </c>
      <c r="B126" s="484" t="s">
        <v>810</v>
      </c>
      <c r="C126" s="567"/>
      <c r="D126" s="185" t="s">
        <v>1169</v>
      </c>
      <c r="E126" s="185" t="s">
        <v>41</v>
      </c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279"/>
      <c r="S126" s="13" t="s">
        <v>111</v>
      </c>
      <c r="T126" s="25" t="s">
        <v>108</v>
      </c>
      <c r="AA126" s="355"/>
      <c r="AB126" s="215"/>
      <c r="AC126" s="215"/>
      <c r="AD126" s="217"/>
      <c r="AE126" s="217"/>
      <c r="AF126" s="249"/>
      <c r="AG126" s="16"/>
      <c r="AH126" s="16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/>
      <c r="BI126" s="22"/>
      <c r="BJ126" s="22"/>
      <c r="BK126" s="22"/>
      <c r="BL126" s="22"/>
      <c r="BM126" s="22"/>
      <c r="BN126" s="22"/>
      <c r="BO126" s="22"/>
      <c r="BP126" s="22"/>
      <c r="BQ126" s="22"/>
      <c r="BR126" s="22"/>
      <c r="BS126" s="22"/>
      <c r="BT126" s="22"/>
      <c r="BU126" s="22"/>
      <c r="BV126" s="22"/>
      <c r="BW126" s="22"/>
      <c r="BX126" s="22"/>
      <c r="BY126" s="22"/>
      <c r="BZ126" s="22"/>
      <c r="CA126" s="22"/>
      <c r="CB126" s="22"/>
      <c r="CC126" s="22"/>
    </row>
    <row r="127" spans="1:81" s="15" customFormat="1" ht="44.25" customHeight="1">
      <c r="A127" s="76">
        <v>15</v>
      </c>
      <c r="B127" s="544" t="s">
        <v>636</v>
      </c>
      <c r="C127" s="544"/>
      <c r="D127" s="10" t="s">
        <v>1035</v>
      </c>
      <c r="E127" s="46" t="s">
        <v>82</v>
      </c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29"/>
      <c r="S127" s="13" t="s">
        <v>111</v>
      </c>
      <c r="T127" s="25" t="s">
        <v>108</v>
      </c>
      <c r="AA127" s="16"/>
      <c r="AB127" s="215"/>
      <c r="AC127" s="215"/>
      <c r="AD127" s="217"/>
      <c r="AE127" s="217"/>
      <c r="AF127" s="249"/>
      <c r="AG127" s="16"/>
      <c r="AH127" s="16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/>
      <c r="BI127" s="22"/>
      <c r="BJ127" s="22"/>
      <c r="BK127" s="22"/>
      <c r="BL127" s="22"/>
      <c r="BM127" s="22"/>
      <c r="BN127" s="22"/>
      <c r="BO127" s="22"/>
      <c r="BP127" s="22"/>
      <c r="BQ127" s="22"/>
      <c r="BR127" s="22"/>
      <c r="BS127" s="22"/>
      <c r="BT127" s="22"/>
      <c r="BU127" s="22"/>
      <c r="BV127" s="22"/>
      <c r="BW127" s="22"/>
      <c r="BX127" s="22"/>
      <c r="BY127" s="22"/>
      <c r="BZ127" s="22"/>
      <c r="CA127" s="22"/>
      <c r="CB127" s="22"/>
      <c r="CC127" s="22"/>
    </row>
    <row r="128" spans="1:81" s="15" customFormat="1" ht="44.25" customHeight="1">
      <c r="A128" s="76">
        <v>16</v>
      </c>
      <c r="B128" s="557" t="s">
        <v>1021</v>
      </c>
      <c r="C128" s="557"/>
      <c r="D128" s="9" t="s">
        <v>726</v>
      </c>
      <c r="E128" s="10" t="s">
        <v>103</v>
      </c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12"/>
      <c r="S128" s="13" t="s">
        <v>111</v>
      </c>
      <c r="T128" s="25" t="s">
        <v>108</v>
      </c>
      <c r="AA128" s="16"/>
      <c r="AB128" s="215"/>
      <c r="AC128" s="215"/>
      <c r="AD128" s="217"/>
      <c r="AE128" s="217"/>
      <c r="AF128" s="249"/>
      <c r="AG128" s="16"/>
      <c r="AH128" s="16"/>
      <c r="AI128" s="22"/>
      <c r="AJ128" s="22"/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/>
      <c r="BJ128" s="22"/>
      <c r="BK128" s="22"/>
      <c r="BL128" s="22"/>
      <c r="BM128" s="22"/>
      <c r="BN128" s="22"/>
      <c r="BO128" s="22"/>
      <c r="BP128" s="22"/>
      <c r="BQ128" s="22"/>
      <c r="BR128" s="22"/>
      <c r="BS128" s="22"/>
      <c r="BT128" s="22"/>
      <c r="BU128" s="22"/>
      <c r="BV128" s="22"/>
      <c r="BW128" s="22"/>
      <c r="BX128" s="22"/>
      <c r="BY128" s="22"/>
      <c r="BZ128" s="22"/>
      <c r="CA128" s="22"/>
      <c r="CB128" s="22"/>
      <c r="CC128" s="22"/>
    </row>
    <row r="129" spans="1:81" s="15" customFormat="1" ht="12.75" customHeight="1" hidden="1">
      <c r="A129" s="10"/>
      <c r="B129" s="568"/>
      <c r="C129" s="568"/>
      <c r="D129" s="275"/>
      <c r="E129" s="275"/>
      <c r="F129" s="275"/>
      <c r="G129" s="275"/>
      <c r="H129" s="275"/>
      <c r="I129" s="275"/>
      <c r="J129" s="275"/>
      <c r="K129" s="275"/>
      <c r="L129" s="275"/>
      <c r="M129" s="275"/>
      <c r="N129" s="275"/>
      <c r="O129" s="275"/>
      <c r="P129" s="275"/>
      <c r="Q129" s="275"/>
      <c r="R129" s="276"/>
      <c r="S129" s="13" t="s">
        <v>111</v>
      </c>
      <c r="T129" s="25" t="s">
        <v>108</v>
      </c>
      <c r="AA129" s="16"/>
      <c r="AB129" s="16"/>
      <c r="AC129" s="16"/>
      <c r="AD129" s="16"/>
      <c r="AE129" s="16"/>
      <c r="AF129" s="16"/>
      <c r="AG129" s="16"/>
      <c r="AH129" s="16"/>
      <c r="AI129" s="22"/>
      <c r="AJ129" s="22"/>
      <c r="AK129" s="22"/>
      <c r="AL129" s="22"/>
      <c r="AM129" s="22"/>
      <c r="AN129" s="22"/>
      <c r="AO129" s="22"/>
      <c r="AP129" s="22"/>
      <c r="AQ129" s="22"/>
      <c r="AR129" s="22"/>
      <c r="AS129" s="22"/>
      <c r="AT129" s="22"/>
      <c r="AU129" s="22"/>
      <c r="AV129" s="22"/>
      <c r="AW129" s="22"/>
      <c r="AX129" s="22"/>
      <c r="AY129" s="22"/>
      <c r="AZ129" s="22"/>
      <c r="BA129" s="22"/>
      <c r="BB129" s="22"/>
      <c r="BC129" s="22"/>
      <c r="BD129" s="22"/>
      <c r="BE129" s="22"/>
      <c r="BF129" s="22"/>
      <c r="BG129" s="22"/>
      <c r="BH129" s="22"/>
      <c r="BI129" s="22"/>
      <c r="BJ129" s="22"/>
      <c r="BK129" s="22"/>
      <c r="BL129" s="22"/>
      <c r="BM129" s="22"/>
      <c r="BN129" s="22"/>
      <c r="BO129" s="22"/>
      <c r="BP129" s="22"/>
      <c r="BQ129" s="22"/>
      <c r="BR129" s="22"/>
      <c r="BS129" s="22"/>
      <c r="BT129" s="22"/>
      <c r="BU129" s="22"/>
      <c r="BV129" s="22"/>
      <c r="BW129" s="22"/>
      <c r="BX129" s="22"/>
      <c r="BY129" s="22"/>
      <c r="BZ129" s="22"/>
      <c r="CA129" s="22"/>
      <c r="CB129" s="22"/>
      <c r="CC129" s="22"/>
    </row>
    <row r="130" spans="1:81" s="15" customFormat="1" ht="60" customHeight="1">
      <c r="A130" s="9">
        <v>17</v>
      </c>
      <c r="B130" s="546" t="s">
        <v>418</v>
      </c>
      <c r="C130" s="514"/>
      <c r="D130" s="185" t="s">
        <v>419</v>
      </c>
      <c r="E130" s="190" t="s">
        <v>57</v>
      </c>
      <c r="F130" s="72"/>
      <c r="G130" s="72"/>
      <c r="H130" s="72"/>
      <c r="I130" s="72"/>
      <c r="J130" s="72"/>
      <c r="K130" s="72"/>
      <c r="L130" s="277"/>
      <c r="M130" s="72"/>
      <c r="N130" s="72"/>
      <c r="O130" s="72"/>
      <c r="P130" s="278"/>
      <c r="Q130" s="72"/>
      <c r="R130" s="73"/>
      <c r="S130" s="13" t="s">
        <v>111</v>
      </c>
      <c r="T130" s="25" t="s">
        <v>108</v>
      </c>
      <c r="AA130" s="16"/>
      <c r="AB130" s="16"/>
      <c r="AC130" s="16"/>
      <c r="AD130" s="16"/>
      <c r="AE130" s="16"/>
      <c r="AF130" s="16"/>
      <c r="AG130" s="16"/>
      <c r="AH130" s="16"/>
      <c r="AI130" s="22"/>
      <c r="AJ130" s="22"/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/>
      <c r="BJ130" s="22"/>
      <c r="BK130" s="22"/>
      <c r="BL130" s="22"/>
      <c r="BM130" s="22"/>
      <c r="BN130" s="22"/>
      <c r="BO130" s="22"/>
      <c r="BP130" s="22"/>
      <c r="BQ130" s="22"/>
      <c r="BR130" s="22"/>
      <c r="BS130" s="22"/>
      <c r="BT130" s="22"/>
      <c r="BU130" s="22"/>
      <c r="BV130" s="22"/>
      <c r="BW130" s="22"/>
      <c r="BX130" s="22"/>
      <c r="BY130" s="22"/>
      <c r="BZ130" s="22"/>
      <c r="CA130" s="22"/>
      <c r="CB130" s="22"/>
      <c r="CC130" s="22"/>
    </row>
    <row r="131" spans="1:81" s="15" customFormat="1" ht="49.5" customHeight="1">
      <c r="A131" s="9">
        <v>18</v>
      </c>
      <c r="B131" s="505" t="s">
        <v>1076</v>
      </c>
      <c r="C131" s="498"/>
      <c r="D131" s="56" t="s">
        <v>1020</v>
      </c>
      <c r="E131" s="57" t="s">
        <v>41</v>
      </c>
      <c r="F131" s="10"/>
      <c r="G131" s="10"/>
      <c r="H131" s="10"/>
      <c r="I131" s="19"/>
      <c r="J131" s="19"/>
      <c r="K131" s="45"/>
      <c r="L131" s="45"/>
      <c r="M131" s="45"/>
      <c r="N131" s="77"/>
      <c r="O131" s="19"/>
      <c r="P131" s="19"/>
      <c r="Q131" s="19"/>
      <c r="R131" s="12"/>
      <c r="S131" s="13" t="s">
        <v>27</v>
      </c>
      <c r="T131" s="25" t="s">
        <v>108</v>
      </c>
      <c r="AA131" s="16"/>
      <c r="AB131" s="16"/>
      <c r="AC131" s="16"/>
      <c r="AD131" s="16"/>
      <c r="AE131" s="16"/>
      <c r="AF131" s="16"/>
      <c r="AG131" s="16"/>
      <c r="AH131" s="16"/>
      <c r="AI131" s="22"/>
      <c r="AJ131" s="22"/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/>
      <c r="BJ131" s="22"/>
      <c r="BK131" s="22"/>
      <c r="BL131" s="22"/>
      <c r="BM131" s="22"/>
      <c r="BN131" s="22"/>
      <c r="BO131" s="22"/>
      <c r="BP131" s="22"/>
      <c r="BQ131" s="22"/>
      <c r="BR131" s="22"/>
      <c r="BS131" s="22"/>
      <c r="BT131" s="22"/>
      <c r="BU131" s="22"/>
      <c r="BV131" s="22"/>
      <c r="BW131" s="22"/>
      <c r="BX131" s="22"/>
      <c r="BY131" s="22"/>
      <c r="BZ131" s="22"/>
      <c r="CA131" s="22"/>
      <c r="CB131" s="22"/>
      <c r="CC131" s="22"/>
    </row>
    <row r="132" spans="1:81" s="15" customFormat="1" ht="49.5" customHeight="1">
      <c r="A132" s="9">
        <v>19</v>
      </c>
      <c r="B132" s="488" t="s">
        <v>117</v>
      </c>
      <c r="C132" s="488"/>
      <c r="D132" s="379" t="s">
        <v>1051</v>
      </c>
      <c r="E132" s="10" t="s">
        <v>41</v>
      </c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29"/>
      <c r="S132" s="58" t="s">
        <v>111</v>
      </c>
      <c r="T132" s="58" t="s">
        <v>108</v>
      </c>
      <c r="AA132" s="16"/>
      <c r="AB132" s="16"/>
      <c r="AC132" s="16"/>
      <c r="AD132" s="16"/>
      <c r="AE132" s="16"/>
      <c r="AF132" s="16"/>
      <c r="AG132" s="16"/>
      <c r="AH132" s="16"/>
      <c r="AI132" s="22"/>
      <c r="AJ132" s="22"/>
      <c r="AK132" s="22"/>
      <c r="AL132" s="22"/>
      <c r="AM132" s="22"/>
      <c r="AN132" s="22"/>
      <c r="AO132" s="22"/>
      <c r="AP132" s="22"/>
      <c r="AQ132" s="22"/>
      <c r="AR132" s="22"/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/>
      <c r="BJ132" s="22"/>
      <c r="BK132" s="22"/>
      <c r="BL132" s="22"/>
      <c r="BM132" s="22"/>
      <c r="BN132" s="22"/>
      <c r="BO132" s="22"/>
      <c r="BP132" s="22"/>
      <c r="BQ132" s="22"/>
      <c r="BR132" s="22"/>
      <c r="BS132" s="22"/>
      <c r="BT132" s="22"/>
      <c r="BU132" s="22"/>
      <c r="BV132" s="22"/>
      <c r="BW132" s="22"/>
      <c r="BX132" s="22"/>
      <c r="BY132" s="22"/>
      <c r="BZ132" s="22"/>
      <c r="CA132" s="22"/>
      <c r="CB132" s="22"/>
      <c r="CC132" s="22"/>
    </row>
    <row r="133" spans="1:81" s="15" customFormat="1" ht="56.25" customHeight="1">
      <c r="A133" s="9">
        <v>20</v>
      </c>
      <c r="B133" s="480" t="s">
        <v>784</v>
      </c>
      <c r="C133" s="480"/>
      <c r="D133" s="410" t="s">
        <v>1059</v>
      </c>
      <c r="E133" s="46" t="s">
        <v>24</v>
      </c>
      <c r="F133" s="58"/>
      <c r="G133" s="58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3"/>
      <c r="S133" s="58" t="s">
        <v>27</v>
      </c>
      <c r="T133" s="157" t="s">
        <v>355</v>
      </c>
      <c r="AA133" s="449"/>
      <c r="AB133" s="449"/>
      <c r="AC133" s="16"/>
      <c r="AD133" s="16"/>
      <c r="AE133" s="16"/>
      <c r="AF133" s="16"/>
      <c r="AG133" s="16"/>
      <c r="AH133" s="16"/>
      <c r="AI133" s="22"/>
      <c r="AJ133" s="22"/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/>
      <c r="BJ133" s="22"/>
      <c r="BK133" s="22"/>
      <c r="BL133" s="22"/>
      <c r="BM133" s="22"/>
      <c r="BN133" s="22"/>
      <c r="BO133" s="22"/>
      <c r="BP133" s="22"/>
      <c r="BQ133" s="22"/>
      <c r="BR133" s="22"/>
      <c r="BS133" s="22"/>
      <c r="BT133" s="22"/>
      <c r="BU133" s="22"/>
      <c r="BV133" s="22"/>
      <c r="BW133" s="22"/>
      <c r="BX133" s="22"/>
      <c r="BY133" s="22"/>
      <c r="BZ133" s="22"/>
      <c r="CA133" s="22"/>
      <c r="CB133" s="22"/>
      <c r="CC133" s="22"/>
    </row>
    <row r="134" spans="1:81" s="15" customFormat="1" ht="12.75" customHeight="1" hidden="1">
      <c r="A134" s="74"/>
      <c r="B134" s="566" t="s">
        <v>115</v>
      </c>
      <c r="C134" s="566"/>
      <c r="D134" s="10" t="s">
        <v>116</v>
      </c>
      <c r="E134" s="56" t="s">
        <v>24</v>
      </c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58" t="s">
        <v>111</v>
      </c>
      <c r="T134" s="58" t="s">
        <v>108</v>
      </c>
      <c r="AA134" s="16"/>
      <c r="AB134" s="16"/>
      <c r="AC134" s="16"/>
      <c r="AD134" s="16"/>
      <c r="AE134" s="16"/>
      <c r="AF134" s="16"/>
      <c r="AG134" s="16"/>
      <c r="AH134" s="16"/>
      <c r="AI134" s="22"/>
      <c r="AJ134" s="22"/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/>
      <c r="BI134" s="22"/>
      <c r="BJ134" s="22"/>
      <c r="BK134" s="22"/>
      <c r="BL134" s="22"/>
      <c r="BM134" s="22"/>
      <c r="BN134" s="22"/>
      <c r="BO134" s="22"/>
      <c r="BP134" s="22"/>
      <c r="BQ134" s="22"/>
      <c r="BR134" s="22"/>
      <c r="BS134" s="22"/>
      <c r="BT134" s="22"/>
      <c r="BU134" s="22"/>
      <c r="BV134" s="22"/>
      <c r="BW134" s="22"/>
      <c r="BX134" s="22"/>
      <c r="BY134" s="22"/>
      <c r="BZ134" s="22"/>
      <c r="CA134" s="22"/>
      <c r="CB134" s="22"/>
      <c r="CC134" s="22"/>
    </row>
    <row r="135" spans="1:81" s="15" customFormat="1" ht="12.75" customHeight="1" hidden="1">
      <c r="A135" s="10"/>
      <c r="B135" s="499"/>
      <c r="C135" s="499"/>
      <c r="D135" s="37"/>
      <c r="E135" s="46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12"/>
      <c r="S135" s="58" t="s">
        <v>111</v>
      </c>
      <c r="T135" s="58" t="s">
        <v>108</v>
      </c>
      <c r="AA135" s="16"/>
      <c r="AB135" s="16"/>
      <c r="AC135" s="16"/>
      <c r="AD135" s="16"/>
      <c r="AE135" s="16"/>
      <c r="AF135" s="16"/>
      <c r="AG135" s="16"/>
      <c r="AH135" s="16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/>
      <c r="BI135" s="22"/>
      <c r="BJ135" s="22"/>
      <c r="BK135" s="22"/>
      <c r="BL135" s="22"/>
      <c r="BM135" s="22"/>
      <c r="BN135" s="22"/>
      <c r="BO135" s="22"/>
      <c r="BP135" s="22"/>
      <c r="BQ135" s="22"/>
      <c r="BR135" s="22"/>
      <c r="BS135" s="22"/>
      <c r="BT135" s="22"/>
      <c r="BU135" s="22"/>
      <c r="BV135" s="22"/>
      <c r="BW135" s="22"/>
      <c r="BX135" s="22"/>
      <c r="BY135" s="22"/>
      <c r="BZ135" s="22"/>
      <c r="CA135" s="22"/>
      <c r="CB135" s="22"/>
      <c r="CC135" s="22"/>
    </row>
    <row r="136" spans="1:81" s="15" customFormat="1" ht="12.75" customHeight="1" hidden="1">
      <c r="A136" s="10"/>
      <c r="B136" s="22"/>
      <c r="C136" s="78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58" t="s">
        <v>111</v>
      </c>
      <c r="T136" s="58" t="s">
        <v>108</v>
      </c>
      <c r="AA136" s="16"/>
      <c r="AB136" s="16"/>
      <c r="AC136" s="16"/>
      <c r="AD136" s="16"/>
      <c r="AE136" s="16"/>
      <c r="AF136" s="16"/>
      <c r="AG136" s="16"/>
      <c r="AH136" s="16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/>
      <c r="BJ136" s="22"/>
      <c r="BK136" s="22"/>
      <c r="BL136" s="22"/>
      <c r="BM136" s="22"/>
      <c r="BN136" s="22"/>
      <c r="BO136" s="22"/>
      <c r="BP136" s="22"/>
      <c r="BQ136" s="22"/>
      <c r="BR136" s="22"/>
      <c r="BS136" s="22"/>
      <c r="BT136" s="22"/>
      <c r="BU136" s="22"/>
      <c r="BV136" s="22"/>
      <c r="BW136" s="22"/>
      <c r="BX136" s="22"/>
      <c r="BY136" s="22"/>
      <c r="BZ136" s="22"/>
      <c r="CA136" s="22"/>
      <c r="CB136" s="22"/>
      <c r="CC136" s="22"/>
    </row>
    <row r="137" spans="1:81" s="15" customFormat="1" ht="12.75" customHeight="1" hidden="1">
      <c r="A137" s="79"/>
      <c r="B137" s="497"/>
      <c r="C137" s="497"/>
      <c r="D137" s="80"/>
      <c r="E137" s="60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  <c r="Q137" s="79"/>
      <c r="R137" s="79"/>
      <c r="S137" s="58" t="s">
        <v>111</v>
      </c>
      <c r="T137" s="58" t="s">
        <v>108</v>
      </c>
      <c r="AA137" s="16"/>
      <c r="AB137" s="16"/>
      <c r="AC137" s="16"/>
      <c r="AD137" s="16"/>
      <c r="AE137" s="16"/>
      <c r="AF137" s="16"/>
      <c r="AG137" s="16"/>
      <c r="AH137" s="16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/>
      <c r="BJ137" s="22"/>
      <c r="BK137" s="22"/>
      <c r="BL137" s="22"/>
      <c r="BM137" s="22"/>
      <c r="BN137" s="22"/>
      <c r="BO137" s="22"/>
      <c r="BP137" s="22"/>
      <c r="BQ137" s="22"/>
      <c r="BR137" s="22"/>
      <c r="BS137" s="22"/>
      <c r="BT137" s="22"/>
      <c r="BU137" s="22"/>
      <c r="BV137" s="22"/>
      <c r="BW137" s="22"/>
      <c r="BX137" s="22"/>
      <c r="BY137" s="22"/>
      <c r="BZ137" s="22"/>
      <c r="CA137" s="22"/>
      <c r="CB137" s="22"/>
      <c r="CC137" s="22"/>
    </row>
    <row r="138" spans="1:81" s="15" customFormat="1" ht="44.25" customHeight="1">
      <c r="A138" s="458">
        <v>21</v>
      </c>
      <c r="B138" s="480" t="s">
        <v>783</v>
      </c>
      <c r="C138" s="480"/>
      <c r="D138" s="9" t="s">
        <v>35</v>
      </c>
      <c r="E138" s="10" t="s">
        <v>1185</v>
      </c>
      <c r="F138" s="10"/>
      <c r="G138" s="10"/>
      <c r="H138" s="10"/>
      <c r="I138" s="10"/>
      <c r="J138" s="10"/>
      <c r="K138" s="31"/>
      <c r="L138" s="31"/>
      <c r="M138" s="31"/>
      <c r="N138" s="77"/>
      <c r="O138" s="31"/>
      <c r="P138" s="31"/>
      <c r="Q138" s="31"/>
      <c r="R138" s="29"/>
      <c r="S138" s="13" t="s">
        <v>1144</v>
      </c>
      <c r="T138" s="13" t="s">
        <v>114</v>
      </c>
      <c r="AA138" s="16"/>
      <c r="AB138" s="16"/>
      <c r="AC138" s="16"/>
      <c r="AD138" s="16"/>
      <c r="AE138" s="16"/>
      <c r="AF138" s="16"/>
      <c r="AG138" s="16"/>
      <c r="AH138" s="16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2"/>
      <c r="BG138" s="22"/>
      <c r="BH138" s="22"/>
      <c r="BI138" s="22"/>
      <c r="BJ138" s="22"/>
      <c r="BK138" s="22"/>
      <c r="BL138" s="22"/>
      <c r="BM138" s="22"/>
      <c r="BN138" s="22"/>
      <c r="BO138" s="22"/>
      <c r="BP138" s="22"/>
      <c r="BQ138" s="22"/>
      <c r="BR138" s="22"/>
      <c r="BS138" s="22"/>
      <c r="BT138" s="22"/>
      <c r="BU138" s="22"/>
      <c r="BV138" s="22"/>
      <c r="BW138" s="22"/>
      <c r="BX138" s="22"/>
      <c r="BY138" s="22"/>
      <c r="BZ138" s="22"/>
      <c r="CA138" s="22"/>
      <c r="CB138" s="22"/>
      <c r="CC138" s="22"/>
    </row>
    <row r="139" spans="1:81" s="15" customFormat="1" ht="39" customHeight="1">
      <c r="A139" s="82">
        <v>22</v>
      </c>
      <c r="B139" s="488" t="s">
        <v>638</v>
      </c>
      <c r="C139" s="488"/>
      <c r="D139" s="371" t="s">
        <v>1068</v>
      </c>
      <c r="E139" s="46" t="s">
        <v>24</v>
      </c>
      <c r="F139" s="72"/>
      <c r="G139" s="72"/>
      <c r="H139" s="72"/>
      <c r="I139" s="72"/>
      <c r="J139" s="72"/>
      <c r="K139" s="72"/>
      <c r="L139" s="33"/>
      <c r="M139" s="33"/>
      <c r="N139" s="33"/>
      <c r="O139" s="33"/>
      <c r="P139" s="33"/>
      <c r="Q139" s="33"/>
      <c r="R139" s="12"/>
      <c r="S139" s="13" t="s">
        <v>27</v>
      </c>
      <c r="T139" s="157" t="s">
        <v>355</v>
      </c>
      <c r="AA139" s="16"/>
      <c r="AB139" s="16"/>
      <c r="AC139" s="16"/>
      <c r="AD139" s="16"/>
      <c r="AE139" s="16"/>
      <c r="AF139" s="16"/>
      <c r="AG139" s="16"/>
      <c r="AH139" s="16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2"/>
      <c r="BF139" s="22"/>
      <c r="BG139" s="22"/>
      <c r="BH139" s="22"/>
      <c r="BI139" s="22"/>
      <c r="BJ139" s="22"/>
      <c r="BK139" s="22"/>
      <c r="BL139" s="22"/>
      <c r="BM139" s="22"/>
      <c r="BN139" s="22"/>
      <c r="BO139" s="22"/>
      <c r="BP139" s="22"/>
      <c r="BQ139" s="22"/>
      <c r="BR139" s="22"/>
      <c r="BS139" s="22"/>
      <c r="BT139" s="22"/>
      <c r="BU139" s="22"/>
      <c r="BV139" s="22"/>
      <c r="BW139" s="22"/>
      <c r="BX139" s="22"/>
      <c r="BY139" s="22"/>
      <c r="BZ139" s="22"/>
      <c r="CA139" s="22"/>
      <c r="CB139" s="22"/>
      <c r="CC139" s="22"/>
    </row>
    <row r="140" spans="1:81" s="15" customFormat="1" ht="30" customHeight="1">
      <c r="A140" s="82">
        <v>23</v>
      </c>
      <c r="B140" s="498" t="s">
        <v>637</v>
      </c>
      <c r="C140" s="498"/>
      <c r="D140" s="371" t="s">
        <v>1069</v>
      </c>
      <c r="E140" s="10" t="s">
        <v>24</v>
      </c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2"/>
      <c r="S140" s="13" t="s">
        <v>27</v>
      </c>
      <c r="T140" s="157" t="s">
        <v>355</v>
      </c>
      <c r="AA140" s="16"/>
      <c r="AB140" s="16"/>
      <c r="AC140" s="16"/>
      <c r="AD140" s="16"/>
      <c r="AE140" s="16"/>
      <c r="AF140" s="16"/>
      <c r="AG140" s="16"/>
      <c r="AH140" s="16"/>
      <c r="AI140" s="22"/>
      <c r="AJ140" s="22"/>
      <c r="AK140" s="22"/>
      <c r="AL140" s="22"/>
      <c r="AM140" s="22"/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/>
      <c r="BJ140" s="22"/>
      <c r="BK140" s="22"/>
      <c r="BL140" s="22"/>
      <c r="BM140" s="22"/>
      <c r="BN140" s="22"/>
      <c r="BO140" s="22"/>
      <c r="BP140" s="22"/>
      <c r="BQ140" s="22"/>
      <c r="BR140" s="22"/>
      <c r="BS140" s="22"/>
      <c r="BT140" s="22"/>
      <c r="BU140" s="22"/>
      <c r="BV140" s="22"/>
      <c r="BW140" s="22"/>
      <c r="BX140" s="22"/>
      <c r="BY140" s="22"/>
      <c r="BZ140" s="22"/>
      <c r="CA140" s="22"/>
      <c r="CB140" s="22"/>
      <c r="CC140" s="22"/>
    </row>
    <row r="141" spans="1:81" s="15" customFormat="1" ht="30" customHeight="1">
      <c r="A141" s="233">
        <v>24</v>
      </c>
      <c r="B141" s="505" t="s">
        <v>774</v>
      </c>
      <c r="C141" s="498"/>
      <c r="D141" s="413" t="s">
        <v>1081</v>
      </c>
      <c r="E141" s="60" t="s">
        <v>24</v>
      </c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0"/>
      <c r="S141" s="13" t="s">
        <v>27</v>
      </c>
      <c r="T141" s="157" t="s">
        <v>355</v>
      </c>
      <c r="AA141" s="16"/>
      <c r="AB141" s="16"/>
      <c r="AC141" s="16"/>
      <c r="AD141" s="16"/>
      <c r="AE141" s="16"/>
      <c r="AF141" s="16"/>
      <c r="AG141" s="16"/>
      <c r="AH141" s="16"/>
      <c r="AI141" s="22"/>
      <c r="AJ141" s="22"/>
      <c r="AK141" s="22"/>
      <c r="AL141" s="22"/>
      <c r="AM141" s="22"/>
      <c r="AN141" s="22"/>
      <c r="AO141" s="22"/>
      <c r="AP141" s="22"/>
      <c r="AQ141" s="22"/>
      <c r="AR141" s="22"/>
      <c r="AS141" s="22"/>
      <c r="AT141" s="22"/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/>
      <c r="BI141" s="22"/>
      <c r="BJ141" s="22"/>
      <c r="BK141" s="22"/>
      <c r="BL141" s="22"/>
      <c r="BM141" s="22"/>
      <c r="BN141" s="22"/>
      <c r="BO141" s="22"/>
      <c r="BP141" s="22"/>
      <c r="BQ141" s="22"/>
      <c r="BR141" s="22"/>
      <c r="BS141" s="22"/>
      <c r="BT141" s="22"/>
      <c r="BU141" s="22"/>
      <c r="BV141" s="22"/>
      <c r="BW141" s="22"/>
      <c r="BX141" s="22"/>
      <c r="BY141" s="22"/>
      <c r="BZ141" s="22"/>
      <c r="CA141" s="22"/>
      <c r="CB141" s="22"/>
      <c r="CC141" s="22"/>
    </row>
    <row r="142" spans="1:81" s="15" customFormat="1" ht="30" customHeight="1">
      <c r="A142" s="233">
        <v>25</v>
      </c>
      <c r="B142" s="505" t="s">
        <v>812</v>
      </c>
      <c r="C142" s="498"/>
      <c r="D142" s="410" t="s">
        <v>813</v>
      </c>
      <c r="E142" s="46" t="s">
        <v>41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2"/>
      <c r="S142" s="13" t="s">
        <v>27</v>
      </c>
      <c r="T142" s="157" t="s">
        <v>355</v>
      </c>
      <c r="AA142" s="16"/>
      <c r="AB142" s="16"/>
      <c r="AC142" s="16"/>
      <c r="AD142" s="16"/>
      <c r="AE142" s="16"/>
      <c r="AF142" s="16"/>
      <c r="AG142" s="16"/>
      <c r="AH142" s="16"/>
      <c r="AI142" s="22"/>
      <c r="AJ142" s="22"/>
      <c r="AK142" s="22"/>
      <c r="AL142" s="22"/>
      <c r="AM142" s="22"/>
      <c r="AN142" s="22"/>
      <c r="AO142" s="22"/>
      <c r="AP142" s="22"/>
      <c r="AQ142" s="22"/>
      <c r="AR142" s="22"/>
      <c r="AS142" s="22"/>
      <c r="AT142" s="22"/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/>
      <c r="BI142" s="22"/>
      <c r="BJ142" s="22"/>
      <c r="BK142" s="22"/>
      <c r="BL142" s="22"/>
      <c r="BM142" s="22"/>
      <c r="BN142" s="22"/>
      <c r="BO142" s="22"/>
      <c r="BP142" s="22"/>
      <c r="BQ142" s="22"/>
      <c r="BR142" s="22"/>
      <c r="BS142" s="22"/>
      <c r="BT142" s="22"/>
      <c r="BU142" s="22"/>
      <c r="BV142" s="22"/>
      <c r="BW142" s="22"/>
      <c r="BX142" s="22"/>
      <c r="BY142" s="22"/>
      <c r="BZ142" s="22"/>
      <c r="CA142" s="22"/>
      <c r="CB142" s="22"/>
      <c r="CC142" s="22"/>
    </row>
    <row r="143" spans="1:81" s="15" customFormat="1" ht="30" customHeight="1">
      <c r="A143" s="233">
        <v>26</v>
      </c>
      <c r="B143" s="496" t="s">
        <v>775</v>
      </c>
      <c r="C143" s="496"/>
      <c r="D143" s="433" t="s">
        <v>1077</v>
      </c>
      <c r="E143" s="428" t="s">
        <v>24</v>
      </c>
      <c r="F143" s="429"/>
      <c r="G143" s="429"/>
      <c r="H143" s="429"/>
      <c r="I143" s="429"/>
      <c r="J143" s="429"/>
      <c r="K143" s="429"/>
      <c r="L143" s="429"/>
      <c r="M143" s="429"/>
      <c r="N143" s="429"/>
      <c r="O143" s="429"/>
      <c r="P143" s="429"/>
      <c r="Q143" s="429"/>
      <c r="R143" s="430"/>
      <c r="S143" s="431" t="s">
        <v>27</v>
      </c>
      <c r="T143" s="422" t="s">
        <v>108</v>
      </c>
      <c r="AA143" s="355"/>
      <c r="AB143" s="16"/>
      <c r="AC143" s="16"/>
      <c r="AD143" s="16"/>
      <c r="AE143" s="16"/>
      <c r="AF143" s="16"/>
      <c r="AG143" s="16"/>
      <c r="AH143" s="16"/>
      <c r="AI143" s="22"/>
      <c r="AJ143" s="22"/>
      <c r="AK143" s="22"/>
      <c r="AL143" s="22"/>
      <c r="AM143" s="22"/>
      <c r="AN143" s="22"/>
      <c r="AO143" s="22"/>
      <c r="AP143" s="22"/>
      <c r="AQ143" s="22"/>
      <c r="AR143" s="22"/>
      <c r="AS143" s="22"/>
      <c r="AT143" s="22"/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/>
      <c r="BI143" s="22"/>
      <c r="BJ143" s="22"/>
      <c r="BK143" s="22"/>
      <c r="BL143" s="22"/>
      <c r="BM143" s="22"/>
      <c r="BN143" s="22"/>
      <c r="BO143" s="22"/>
      <c r="BP143" s="22"/>
      <c r="BQ143" s="22"/>
      <c r="BR143" s="22"/>
      <c r="BS143" s="22"/>
      <c r="BT143" s="22"/>
      <c r="BU143" s="22"/>
      <c r="BV143" s="22"/>
      <c r="BW143" s="22"/>
      <c r="BX143" s="22"/>
      <c r="BY143" s="22"/>
      <c r="BZ143" s="22"/>
      <c r="CA143" s="22"/>
      <c r="CB143" s="22"/>
      <c r="CC143" s="22"/>
    </row>
    <row r="144" spans="1:81" s="15" customFormat="1" ht="30" customHeight="1">
      <c r="A144" s="347">
        <v>27</v>
      </c>
      <c r="B144" s="502" t="s">
        <v>811</v>
      </c>
      <c r="C144" s="502"/>
      <c r="D144" s="375" t="s">
        <v>1071</v>
      </c>
      <c r="E144" s="185" t="s">
        <v>82</v>
      </c>
      <c r="F144" s="282"/>
      <c r="G144" s="282"/>
      <c r="H144" s="282"/>
      <c r="I144" s="282"/>
      <c r="J144" s="282"/>
      <c r="K144" s="282"/>
      <c r="L144" s="282"/>
      <c r="M144" s="282"/>
      <c r="N144" s="282"/>
      <c r="O144" s="282"/>
      <c r="P144" s="282"/>
      <c r="Q144" s="282"/>
      <c r="R144" s="283"/>
      <c r="S144" s="168" t="s">
        <v>27</v>
      </c>
      <c r="T144" s="323" t="s">
        <v>108</v>
      </c>
      <c r="AA144" s="16"/>
      <c r="AB144" s="16"/>
      <c r="AC144" s="16"/>
      <c r="AD144" s="16"/>
      <c r="AE144" s="16"/>
      <c r="AF144" s="16"/>
      <c r="AG144" s="16"/>
      <c r="AH144" s="16"/>
      <c r="AI144" s="22"/>
      <c r="AJ144" s="22"/>
      <c r="AK144" s="22"/>
      <c r="AL144" s="22"/>
      <c r="AM144" s="22"/>
      <c r="AN144" s="22"/>
      <c r="AO144" s="22"/>
      <c r="AP144" s="22"/>
      <c r="AQ144" s="22"/>
      <c r="AR144" s="22"/>
      <c r="AS144" s="22"/>
      <c r="AT144" s="22"/>
      <c r="AU144" s="22"/>
      <c r="AV144" s="22"/>
      <c r="AW144" s="22"/>
      <c r="AX144" s="22"/>
      <c r="AY144" s="22"/>
      <c r="AZ144" s="22"/>
      <c r="BA144" s="22"/>
      <c r="BB144" s="22"/>
      <c r="BC144" s="22"/>
      <c r="BD144" s="22"/>
      <c r="BE144" s="22"/>
      <c r="BF144" s="22"/>
      <c r="BG144" s="22"/>
      <c r="BH144" s="22"/>
      <c r="BI144" s="22"/>
      <c r="BJ144" s="22"/>
      <c r="BK144" s="22"/>
      <c r="BL144" s="22"/>
      <c r="BM144" s="22"/>
      <c r="BN144" s="22"/>
      <c r="BO144" s="22"/>
      <c r="BP144" s="22"/>
      <c r="BQ144" s="22"/>
      <c r="BR144" s="22"/>
      <c r="BS144" s="22"/>
      <c r="BT144" s="22"/>
      <c r="BU144" s="22"/>
      <c r="BV144" s="22"/>
      <c r="BW144" s="22"/>
      <c r="BX144" s="22"/>
      <c r="BY144" s="22"/>
      <c r="BZ144" s="22"/>
      <c r="CA144" s="22"/>
      <c r="CB144" s="22"/>
      <c r="CC144" s="22"/>
    </row>
    <row r="145" spans="1:81" s="15" customFormat="1" ht="45.75" customHeight="1">
      <c r="A145" s="432">
        <v>28</v>
      </c>
      <c r="B145" s="489" t="s">
        <v>696</v>
      </c>
      <c r="C145" s="479"/>
      <c r="D145" s="281" t="s">
        <v>1078</v>
      </c>
      <c r="E145" s="281" t="s">
        <v>103</v>
      </c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73"/>
      <c r="S145" s="58" t="s">
        <v>27</v>
      </c>
      <c r="T145" s="123" t="s">
        <v>108</v>
      </c>
      <c r="AA145" s="16"/>
      <c r="AB145" s="16"/>
      <c r="AC145" s="16"/>
      <c r="AD145" s="16"/>
      <c r="AE145" s="16"/>
      <c r="AF145" s="16"/>
      <c r="AG145" s="16"/>
      <c r="AH145" s="16"/>
      <c r="AI145" s="22"/>
      <c r="AJ145" s="22"/>
      <c r="AK145" s="22"/>
      <c r="AL145" s="22"/>
      <c r="AM145" s="22"/>
      <c r="AN145" s="22"/>
      <c r="AO145" s="22"/>
      <c r="AP145" s="22"/>
      <c r="AQ145" s="22"/>
      <c r="AR145" s="22"/>
      <c r="AS145" s="22"/>
      <c r="AT145" s="22"/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/>
      <c r="BI145" s="22"/>
      <c r="BJ145" s="22"/>
      <c r="BK145" s="22"/>
      <c r="BL145" s="22"/>
      <c r="BM145" s="22"/>
      <c r="BN145" s="22"/>
      <c r="BO145" s="22"/>
      <c r="BP145" s="22"/>
      <c r="BQ145" s="22"/>
      <c r="BR145" s="22"/>
      <c r="BS145" s="22"/>
      <c r="BT145" s="22"/>
      <c r="BU145" s="22"/>
      <c r="BV145" s="22"/>
      <c r="BW145" s="22"/>
      <c r="BX145" s="22"/>
      <c r="BY145" s="22"/>
      <c r="BZ145" s="22"/>
      <c r="CA145" s="22"/>
      <c r="CB145" s="22"/>
      <c r="CC145" s="22"/>
    </row>
    <row r="146" spans="1:81" s="15" customFormat="1" ht="12.75" customHeight="1" hidden="1">
      <c r="A146" s="83"/>
      <c r="B146" s="499"/>
      <c r="C146" s="499"/>
      <c r="D146" s="380"/>
      <c r="E146" s="46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12"/>
      <c r="S146" s="13" t="s">
        <v>27</v>
      </c>
      <c r="T146" s="25" t="s">
        <v>108</v>
      </c>
      <c r="AA146" s="16"/>
      <c r="AB146" s="16"/>
      <c r="AC146" s="16"/>
      <c r="AD146" s="16"/>
      <c r="AE146" s="16"/>
      <c r="AF146" s="16"/>
      <c r="AG146" s="16"/>
      <c r="AH146" s="16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22"/>
      <c r="BQ146" s="22"/>
      <c r="BR146" s="22"/>
      <c r="BS146" s="22"/>
      <c r="BT146" s="22"/>
      <c r="BU146" s="22"/>
      <c r="BV146" s="22"/>
      <c r="BW146" s="22"/>
      <c r="BX146" s="22"/>
      <c r="BY146" s="22"/>
      <c r="BZ146" s="22"/>
      <c r="CA146" s="22"/>
      <c r="CB146" s="22"/>
      <c r="CC146" s="22"/>
    </row>
    <row r="147" spans="1:81" s="15" customFormat="1" ht="12.75" customHeight="1" hidden="1">
      <c r="A147" s="84"/>
      <c r="B147" s="488"/>
      <c r="C147" s="488"/>
      <c r="D147" s="380"/>
      <c r="E147" s="46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12"/>
      <c r="S147" s="13" t="s">
        <v>27</v>
      </c>
      <c r="T147" s="25" t="s">
        <v>108</v>
      </c>
      <c r="AA147" s="16"/>
      <c r="AB147" s="16"/>
      <c r="AC147" s="16"/>
      <c r="AD147" s="16"/>
      <c r="AE147" s="16"/>
      <c r="AF147" s="16"/>
      <c r="AG147" s="16"/>
      <c r="AH147" s="16"/>
      <c r="AI147" s="22"/>
      <c r="AJ147" s="22"/>
      <c r="AK147" s="22"/>
      <c r="AL147" s="22"/>
      <c r="AM147" s="22"/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/>
      <c r="BI147" s="22"/>
      <c r="BJ147" s="22"/>
      <c r="BK147" s="22"/>
      <c r="BL147" s="22"/>
      <c r="BM147" s="22"/>
      <c r="BN147" s="22"/>
      <c r="BO147" s="22"/>
      <c r="BP147" s="22"/>
      <c r="BQ147" s="22"/>
      <c r="BR147" s="22"/>
      <c r="BS147" s="22"/>
      <c r="BT147" s="22"/>
      <c r="BU147" s="22"/>
      <c r="BV147" s="22"/>
      <c r="BW147" s="22"/>
      <c r="BX147" s="22"/>
      <c r="BY147" s="22"/>
      <c r="BZ147" s="22"/>
      <c r="CA147" s="22"/>
      <c r="CB147" s="22"/>
      <c r="CC147" s="22"/>
    </row>
    <row r="148" spans="1:81" s="15" customFormat="1" ht="12.75" customHeight="1" hidden="1">
      <c r="A148" s="84"/>
      <c r="B148" s="488"/>
      <c r="C148" s="488"/>
      <c r="D148" s="380"/>
      <c r="E148" s="46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12"/>
      <c r="S148" s="13" t="s">
        <v>27</v>
      </c>
      <c r="T148" s="25" t="s">
        <v>108</v>
      </c>
      <c r="AA148" s="16"/>
      <c r="AB148" s="16"/>
      <c r="AC148" s="16"/>
      <c r="AD148" s="16"/>
      <c r="AE148" s="16"/>
      <c r="AF148" s="16"/>
      <c r="AG148" s="16"/>
      <c r="AH148" s="16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/>
      <c r="AS148" s="22"/>
      <c r="AT148" s="22"/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/>
      <c r="BI148" s="22"/>
      <c r="BJ148" s="22"/>
      <c r="BK148" s="22"/>
      <c r="BL148" s="22"/>
      <c r="BM148" s="22"/>
      <c r="BN148" s="22"/>
      <c r="BO148" s="22"/>
      <c r="BP148" s="22"/>
      <c r="BQ148" s="22"/>
      <c r="BR148" s="22"/>
      <c r="BS148" s="22"/>
      <c r="BT148" s="22"/>
      <c r="BU148" s="22"/>
      <c r="BV148" s="22"/>
      <c r="BW148" s="22"/>
      <c r="BX148" s="22"/>
      <c r="BY148" s="22"/>
      <c r="BZ148" s="22"/>
      <c r="CA148" s="22"/>
      <c r="CB148" s="22"/>
      <c r="CC148" s="22"/>
    </row>
    <row r="149" spans="1:81" s="15" customFormat="1" ht="12.75" customHeight="1" hidden="1">
      <c r="A149" s="84"/>
      <c r="B149" s="488"/>
      <c r="C149" s="488"/>
      <c r="D149" s="380"/>
      <c r="E149" s="46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12"/>
      <c r="S149" s="13" t="s">
        <v>27</v>
      </c>
      <c r="T149" s="25" t="s">
        <v>108</v>
      </c>
      <c r="AA149" s="16"/>
      <c r="AB149" s="16"/>
      <c r="AC149" s="16"/>
      <c r="AD149" s="16"/>
      <c r="AE149" s="16"/>
      <c r="AF149" s="16"/>
      <c r="AG149" s="16"/>
      <c r="AH149" s="16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</row>
    <row r="150" spans="1:81" s="15" customFormat="1" ht="12.75" customHeight="1" hidden="1">
      <c r="A150" s="84"/>
      <c r="B150" s="488"/>
      <c r="C150" s="488"/>
      <c r="D150" s="380"/>
      <c r="E150" s="46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12"/>
      <c r="S150" s="13" t="s">
        <v>27</v>
      </c>
      <c r="T150" s="25" t="s">
        <v>108</v>
      </c>
      <c r="AA150" s="16"/>
      <c r="AB150" s="16"/>
      <c r="AC150" s="16"/>
      <c r="AD150" s="16"/>
      <c r="AE150" s="16"/>
      <c r="AF150" s="16"/>
      <c r="AG150" s="16"/>
      <c r="AH150" s="16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</row>
    <row r="151" spans="1:81" s="15" customFormat="1" ht="12.75" customHeight="1" hidden="1">
      <c r="A151" s="84"/>
      <c r="B151" s="488"/>
      <c r="C151" s="488"/>
      <c r="D151" s="380"/>
      <c r="E151" s="46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12"/>
      <c r="S151" s="13" t="s">
        <v>27</v>
      </c>
      <c r="T151" s="25" t="s">
        <v>108</v>
      </c>
      <c r="AA151" s="16"/>
      <c r="AB151" s="16"/>
      <c r="AC151" s="16"/>
      <c r="AD151" s="16"/>
      <c r="AE151" s="16"/>
      <c r="AF151" s="16"/>
      <c r="AG151" s="16"/>
      <c r="AH151" s="16"/>
      <c r="AI151" s="22"/>
      <c r="AJ151" s="22"/>
      <c r="AK151" s="22"/>
      <c r="AL151" s="22"/>
      <c r="AM151" s="22"/>
      <c r="AN151" s="22"/>
      <c r="AO151" s="22"/>
      <c r="AP151" s="22"/>
      <c r="AQ151" s="22"/>
      <c r="AR151" s="22"/>
      <c r="AS151" s="22"/>
      <c r="AT151" s="22"/>
      <c r="AU151" s="22"/>
      <c r="AV151" s="22"/>
      <c r="AW151" s="22"/>
      <c r="AX151" s="22"/>
      <c r="AY151" s="22"/>
      <c r="AZ151" s="22"/>
      <c r="BA151" s="22"/>
      <c r="BB151" s="22"/>
      <c r="BC151" s="22"/>
      <c r="BD151" s="22"/>
      <c r="BE151" s="22"/>
      <c r="BF151" s="22"/>
      <c r="BG151" s="22"/>
      <c r="BH151" s="22"/>
      <c r="BI151" s="22"/>
      <c r="BJ151" s="22"/>
      <c r="BK151" s="22"/>
      <c r="BL151" s="22"/>
      <c r="BM151" s="22"/>
      <c r="BN151" s="22"/>
      <c r="BO151" s="22"/>
      <c r="BP151" s="22"/>
      <c r="BQ151" s="22"/>
      <c r="BR151" s="22"/>
      <c r="BS151" s="22"/>
      <c r="BT151" s="22"/>
      <c r="BU151" s="22"/>
      <c r="BV151" s="22"/>
      <c r="BW151" s="22"/>
      <c r="BX151" s="22"/>
      <c r="BY151" s="22"/>
      <c r="BZ151" s="22"/>
      <c r="CA151" s="22"/>
      <c r="CB151" s="22"/>
      <c r="CC151" s="22"/>
    </row>
    <row r="152" spans="1:81" s="15" customFormat="1" ht="12.75" customHeight="1" hidden="1">
      <c r="A152" s="84"/>
      <c r="B152" s="488"/>
      <c r="C152" s="488"/>
      <c r="D152" s="380"/>
      <c r="E152" s="46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12"/>
      <c r="S152" s="13" t="s">
        <v>27</v>
      </c>
      <c r="T152" s="25" t="s">
        <v>108</v>
      </c>
      <c r="AA152" s="16"/>
      <c r="AB152" s="16"/>
      <c r="AC152" s="16"/>
      <c r="AD152" s="16"/>
      <c r="AE152" s="16"/>
      <c r="AF152" s="16"/>
      <c r="AG152" s="16"/>
      <c r="AH152" s="16"/>
      <c r="AI152" s="22"/>
      <c r="AJ152" s="22"/>
      <c r="AK152" s="22"/>
      <c r="AL152" s="22"/>
      <c r="AM152" s="22"/>
      <c r="AN152" s="22"/>
      <c r="AO152" s="22"/>
      <c r="AP152" s="22"/>
      <c r="AQ152" s="22"/>
      <c r="AR152" s="22"/>
      <c r="AS152" s="22"/>
      <c r="AT152" s="22"/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/>
      <c r="BI152" s="22"/>
      <c r="BJ152" s="22"/>
      <c r="BK152" s="22"/>
      <c r="BL152" s="22"/>
      <c r="BM152" s="22"/>
      <c r="BN152" s="22"/>
      <c r="BO152" s="22"/>
      <c r="BP152" s="22"/>
      <c r="BQ152" s="22"/>
      <c r="BR152" s="22"/>
      <c r="BS152" s="22"/>
      <c r="BT152" s="22"/>
      <c r="BU152" s="22"/>
      <c r="BV152" s="22"/>
      <c r="BW152" s="22"/>
      <c r="BX152" s="22"/>
      <c r="BY152" s="22"/>
      <c r="BZ152" s="22"/>
      <c r="CA152" s="22"/>
      <c r="CB152" s="22"/>
      <c r="CC152" s="22"/>
    </row>
    <row r="153" spans="1:81" s="15" customFormat="1" ht="12.75" customHeight="1" hidden="1">
      <c r="A153" s="84"/>
      <c r="B153" s="488"/>
      <c r="C153" s="488"/>
      <c r="D153" s="380"/>
      <c r="E153" s="46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12"/>
      <c r="S153" s="13" t="s">
        <v>27</v>
      </c>
      <c r="T153" s="25" t="s">
        <v>108</v>
      </c>
      <c r="AA153" s="16"/>
      <c r="AB153" s="16"/>
      <c r="AC153" s="16"/>
      <c r="AD153" s="16"/>
      <c r="AE153" s="16"/>
      <c r="AF153" s="16"/>
      <c r="AG153" s="16"/>
      <c r="AH153" s="16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/>
      <c r="AS153" s="22"/>
      <c r="AT153" s="22"/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/>
      <c r="BI153" s="22"/>
      <c r="BJ153" s="22"/>
      <c r="BK153" s="22"/>
      <c r="BL153" s="22"/>
      <c r="BM153" s="22"/>
      <c r="BN153" s="22"/>
      <c r="BO153" s="22"/>
      <c r="BP153" s="22"/>
      <c r="BQ153" s="22"/>
      <c r="BR153" s="22"/>
      <c r="BS153" s="22"/>
      <c r="BT153" s="22"/>
      <c r="BU153" s="22"/>
      <c r="BV153" s="22"/>
      <c r="BW153" s="22"/>
      <c r="BX153" s="22"/>
      <c r="BY153" s="22"/>
      <c r="BZ153" s="22"/>
      <c r="CA153" s="22"/>
      <c r="CB153" s="22"/>
      <c r="CC153" s="22"/>
    </row>
    <row r="154" spans="1:81" s="15" customFormat="1" ht="12.75" customHeight="1" hidden="1">
      <c r="A154" s="84"/>
      <c r="B154" s="544"/>
      <c r="C154" s="544"/>
      <c r="D154" s="380"/>
      <c r="E154" s="47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12"/>
      <c r="S154" s="13" t="s">
        <v>27</v>
      </c>
      <c r="T154" s="25" t="s">
        <v>108</v>
      </c>
      <c r="AA154" s="16"/>
      <c r="AB154" s="16"/>
      <c r="AC154" s="16"/>
      <c r="AD154" s="16"/>
      <c r="AE154" s="16"/>
      <c r="AF154" s="16"/>
      <c r="AG154" s="16"/>
      <c r="AH154" s="16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/>
      <c r="BI154" s="22"/>
      <c r="BJ154" s="22"/>
      <c r="BK154" s="22"/>
      <c r="BL154" s="22"/>
      <c r="BM154" s="22"/>
      <c r="BN154" s="22"/>
      <c r="BO154" s="22"/>
      <c r="BP154" s="22"/>
      <c r="BQ154" s="22"/>
      <c r="BR154" s="22"/>
      <c r="BS154" s="22"/>
      <c r="BT154" s="22"/>
      <c r="BU154" s="22"/>
      <c r="BV154" s="22"/>
      <c r="BW154" s="22"/>
      <c r="BX154" s="22"/>
      <c r="BY154" s="22"/>
      <c r="BZ154" s="22"/>
      <c r="CA154" s="22"/>
      <c r="CB154" s="22"/>
      <c r="CC154" s="22"/>
    </row>
    <row r="155" spans="1:81" s="15" customFormat="1" ht="12.75" customHeight="1" hidden="1">
      <c r="A155" s="85"/>
      <c r="B155" s="544"/>
      <c r="C155" s="544"/>
      <c r="D155" s="380"/>
      <c r="E155" s="46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12"/>
      <c r="S155" s="13" t="s">
        <v>27</v>
      </c>
      <c r="T155" s="25" t="s">
        <v>108</v>
      </c>
      <c r="AA155" s="16"/>
      <c r="AB155" s="16"/>
      <c r="AC155" s="16"/>
      <c r="AD155" s="16"/>
      <c r="AE155" s="16"/>
      <c r="AF155" s="16"/>
      <c r="AG155" s="16"/>
      <c r="AH155" s="16"/>
      <c r="AI155" s="22"/>
      <c r="AJ155" s="22"/>
      <c r="AK155" s="22"/>
      <c r="AL155" s="22"/>
      <c r="AM155" s="22"/>
      <c r="AN155" s="22"/>
      <c r="AO155" s="22"/>
      <c r="AP155" s="22"/>
      <c r="AQ155" s="22"/>
      <c r="AR155" s="22"/>
      <c r="AS155" s="22"/>
      <c r="AT155" s="22"/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/>
      <c r="BI155" s="22"/>
      <c r="BJ155" s="22"/>
      <c r="BK155" s="22"/>
      <c r="BL155" s="22"/>
      <c r="BM155" s="22"/>
      <c r="BN155" s="22"/>
      <c r="BO155" s="22"/>
      <c r="BP155" s="22"/>
      <c r="BQ155" s="22"/>
      <c r="BR155" s="22"/>
      <c r="BS155" s="22"/>
      <c r="BT155" s="22"/>
      <c r="BU155" s="22"/>
      <c r="BV155" s="22"/>
      <c r="BW155" s="22"/>
      <c r="BX155" s="22"/>
      <c r="BY155" s="22"/>
      <c r="BZ155" s="22"/>
      <c r="CA155" s="22"/>
      <c r="CB155" s="22"/>
      <c r="CC155" s="22"/>
    </row>
    <row r="156" spans="1:81" s="15" customFormat="1" ht="55.5" customHeight="1">
      <c r="A156" s="347">
        <v>29</v>
      </c>
      <c r="B156" s="498" t="s">
        <v>118</v>
      </c>
      <c r="C156" s="488"/>
      <c r="D156" s="378" t="s">
        <v>1080</v>
      </c>
      <c r="E156" s="10" t="s">
        <v>41</v>
      </c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29"/>
      <c r="S156" s="13" t="s">
        <v>27</v>
      </c>
      <c r="T156" s="25" t="s">
        <v>108</v>
      </c>
      <c r="AA156" s="16"/>
      <c r="AB156" s="16"/>
      <c r="AC156" s="16"/>
      <c r="AD156" s="355"/>
      <c r="AE156" s="16"/>
      <c r="AF156" s="16"/>
      <c r="AG156" s="16"/>
      <c r="AH156" s="16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/>
      <c r="AS156" s="22"/>
      <c r="AT156" s="22"/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/>
      <c r="BI156" s="22"/>
      <c r="BJ156" s="22"/>
      <c r="BK156" s="22"/>
      <c r="BL156" s="22"/>
      <c r="BM156" s="22"/>
      <c r="BN156" s="22"/>
      <c r="BO156" s="22"/>
      <c r="BP156" s="22"/>
      <c r="BQ156" s="22"/>
      <c r="BR156" s="22"/>
      <c r="BS156" s="22"/>
      <c r="BT156" s="22"/>
      <c r="BU156" s="22"/>
      <c r="BV156" s="22"/>
      <c r="BW156" s="22"/>
      <c r="BX156" s="22"/>
      <c r="BY156" s="22"/>
      <c r="BZ156" s="22"/>
      <c r="CA156" s="22"/>
      <c r="CB156" s="22"/>
      <c r="CC156" s="22"/>
    </row>
    <row r="157" spans="1:81" ht="12.75" customHeight="1" hidden="1">
      <c r="A157" s="87"/>
      <c r="B157" s="499"/>
      <c r="C157" s="499"/>
      <c r="D157" s="56"/>
      <c r="E157" s="57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3"/>
      <c r="S157" s="58" t="s">
        <v>119</v>
      </c>
      <c r="T157" s="58" t="s">
        <v>119</v>
      </c>
      <c r="AI157" s="22"/>
      <c r="AJ157" s="22"/>
      <c r="AK157" s="22"/>
      <c r="AL157" s="22"/>
      <c r="AM157" s="22"/>
      <c r="AN157" s="22"/>
      <c r="AO157" s="22"/>
      <c r="AP157" s="22"/>
      <c r="AQ157" s="22"/>
      <c r="AR157" s="22"/>
      <c r="AS157" s="22"/>
      <c r="AT157" s="22"/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/>
      <c r="BI157" s="22"/>
      <c r="BJ157" s="22"/>
      <c r="BK157" s="22"/>
      <c r="BL157" s="22"/>
      <c r="BM157" s="22"/>
      <c r="BN157" s="22"/>
      <c r="BO157" s="22"/>
      <c r="BP157" s="22"/>
      <c r="BQ157" s="22"/>
      <c r="BR157" s="22"/>
      <c r="BS157" s="22"/>
      <c r="BT157" s="22"/>
      <c r="BU157" s="22"/>
      <c r="BV157" s="22"/>
      <c r="BW157" s="22"/>
      <c r="BX157" s="22"/>
      <c r="BY157" s="22"/>
      <c r="BZ157" s="22"/>
      <c r="CA157" s="22"/>
      <c r="CB157" s="22"/>
      <c r="CC157" s="22"/>
    </row>
    <row r="158" spans="1:81" ht="12.75" customHeight="1" hidden="1">
      <c r="A158" s="88"/>
      <c r="B158" s="500"/>
      <c r="C158" s="500"/>
      <c r="D158" s="67"/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34" t="s">
        <v>120</v>
      </c>
      <c r="T158" s="34" t="s">
        <v>121</v>
      </c>
      <c r="AI158" s="22"/>
      <c r="AJ158" s="22"/>
      <c r="AK158" s="22"/>
      <c r="AL158" s="22"/>
      <c r="AM158" s="22"/>
      <c r="AN158" s="22"/>
      <c r="AO158" s="22"/>
      <c r="AP158" s="22"/>
      <c r="AQ158" s="22"/>
      <c r="AR158" s="22"/>
      <c r="AS158" s="22"/>
      <c r="AT158" s="22"/>
      <c r="AU158" s="22"/>
      <c r="AV158" s="22"/>
      <c r="AW158" s="22"/>
      <c r="AX158" s="22"/>
      <c r="AY158" s="22"/>
      <c r="AZ158" s="22"/>
      <c r="BA158" s="22"/>
      <c r="BB158" s="22"/>
      <c r="BC158" s="22"/>
      <c r="BD158" s="22"/>
      <c r="BE158" s="22"/>
      <c r="BF158" s="22"/>
      <c r="BG158" s="22"/>
      <c r="BH158" s="22"/>
      <c r="BI158" s="22"/>
      <c r="BJ158" s="22"/>
      <c r="BK158" s="22"/>
      <c r="BL158" s="22"/>
      <c r="BM158" s="22"/>
      <c r="BN158" s="22"/>
      <c r="BO158" s="22"/>
      <c r="BP158" s="22"/>
      <c r="BQ158" s="22"/>
      <c r="BR158" s="22"/>
      <c r="BS158" s="22"/>
      <c r="BT158" s="22"/>
      <c r="BU158" s="22"/>
      <c r="BV158" s="22"/>
      <c r="BW158" s="22"/>
      <c r="BX158" s="22"/>
      <c r="BY158" s="22"/>
      <c r="BZ158" s="22"/>
      <c r="CA158" s="22"/>
      <c r="CB158" s="22"/>
      <c r="CC158" s="22"/>
    </row>
    <row r="159" spans="1:81" ht="12.75" customHeight="1" hidden="1">
      <c r="A159" s="2"/>
      <c r="B159" s="500"/>
      <c r="C159" s="500"/>
      <c r="D159" s="67"/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10"/>
      <c r="T159" s="10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22"/>
      <c r="BR159" s="22"/>
      <c r="BS159" s="22"/>
      <c r="BT159" s="22"/>
      <c r="BU159" s="22"/>
      <c r="BV159" s="22"/>
      <c r="BW159" s="22"/>
      <c r="BX159" s="22"/>
      <c r="BY159" s="22"/>
      <c r="BZ159" s="22"/>
      <c r="CA159" s="22"/>
      <c r="CB159" s="22"/>
      <c r="CC159" s="22"/>
    </row>
    <row r="160" spans="1:81" ht="12.75" customHeight="1" hidden="1">
      <c r="A160" s="2"/>
      <c r="B160" s="500"/>
      <c r="C160" s="500"/>
      <c r="D160" s="67"/>
      <c r="E160" s="67"/>
      <c r="F160" s="67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58" t="s">
        <v>27</v>
      </c>
      <c r="T160" s="58" t="s">
        <v>119</v>
      </c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22"/>
      <c r="BR160" s="22"/>
      <c r="BS160" s="22"/>
      <c r="BT160" s="22"/>
      <c r="BU160" s="22"/>
      <c r="BV160" s="22"/>
      <c r="BW160" s="22"/>
      <c r="BX160" s="22"/>
      <c r="BY160" s="22"/>
      <c r="BZ160" s="22"/>
      <c r="CA160" s="22"/>
      <c r="CB160" s="22"/>
      <c r="CC160" s="22"/>
    </row>
    <row r="161" spans="1:81" ht="12.75" customHeight="1" hidden="1">
      <c r="A161" s="2"/>
      <c r="B161" s="500"/>
      <c r="C161" s="500"/>
      <c r="D161" s="67"/>
      <c r="E161" s="67"/>
      <c r="F161" s="67"/>
      <c r="G161" s="67"/>
      <c r="H161" s="67"/>
      <c r="I161" s="67"/>
      <c r="J161" s="67"/>
      <c r="K161" s="67"/>
      <c r="L161" s="67"/>
      <c r="M161" s="67"/>
      <c r="N161" s="67"/>
      <c r="O161" s="67"/>
      <c r="P161" s="67"/>
      <c r="Q161" s="67"/>
      <c r="R161" s="67"/>
      <c r="S161" s="67"/>
      <c r="T161" s="67"/>
      <c r="AI161" s="22"/>
      <c r="AJ161" s="22"/>
      <c r="AK161" s="22"/>
      <c r="AL161" s="22"/>
      <c r="AM161" s="22"/>
      <c r="AN161" s="22"/>
      <c r="AO161" s="22"/>
      <c r="AP161" s="22"/>
      <c r="AQ161" s="22"/>
      <c r="AR161" s="22"/>
      <c r="AS161" s="22"/>
      <c r="AT161" s="22"/>
      <c r="AU161" s="22"/>
      <c r="AV161" s="22"/>
      <c r="AW161" s="22"/>
      <c r="AX161" s="22"/>
      <c r="AY161" s="22"/>
      <c r="AZ161" s="22"/>
      <c r="BA161" s="22"/>
      <c r="BB161" s="22"/>
      <c r="BC161" s="22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22"/>
      <c r="BR161" s="22"/>
      <c r="BS161" s="22"/>
      <c r="BT161" s="22"/>
      <c r="BU161" s="22"/>
      <c r="BV161" s="22"/>
      <c r="BW161" s="22"/>
      <c r="BX161" s="22"/>
      <c r="BY161" s="22"/>
      <c r="BZ161" s="22"/>
      <c r="CA161" s="22"/>
      <c r="CB161" s="22"/>
      <c r="CC161" s="22"/>
    </row>
    <row r="162" spans="1:81" ht="12.75" customHeight="1" hidden="1">
      <c r="A162" s="2"/>
      <c r="B162" s="500"/>
      <c r="C162" s="500"/>
      <c r="D162" s="67"/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AI162" s="22"/>
      <c r="AJ162" s="22"/>
      <c r="AK162" s="22"/>
      <c r="AL162" s="22"/>
      <c r="AM162" s="22"/>
      <c r="AN162" s="22"/>
      <c r="AO162" s="22"/>
      <c r="AP162" s="22"/>
      <c r="AQ162" s="22"/>
      <c r="AR162" s="22"/>
      <c r="AS162" s="22"/>
      <c r="AT162" s="22"/>
      <c r="AU162" s="22"/>
      <c r="AV162" s="22"/>
      <c r="AW162" s="22"/>
      <c r="AX162" s="22"/>
      <c r="AY162" s="22"/>
      <c r="AZ162" s="22"/>
      <c r="BA162" s="22"/>
      <c r="BB162" s="22"/>
      <c r="BC162" s="22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22"/>
      <c r="BR162" s="22"/>
      <c r="BS162" s="22"/>
      <c r="BT162" s="22"/>
      <c r="BU162" s="22"/>
      <c r="BV162" s="22"/>
      <c r="BW162" s="22"/>
      <c r="BX162" s="22"/>
      <c r="BY162" s="22"/>
      <c r="BZ162" s="22"/>
      <c r="CA162" s="22"/>
      <c r="CB162" s="22"/>
      <c r="CC162" s="22"/>
    </row>
    <row r="163" spans="1:81" ht="12.75" customHeight="1" hidden="1">
      <c r="A163" s="2"/>
      <c r="B163" s="500"/>
      <c r="C163" s="500"/>
      <c r="D163" s="67"/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AI163" s="22"/>
      <c r="AJ163" s="22"/>
      <c r="AK163" s="22"/>
      <c r="AL163" s="22"/>
      <c r="AM163" s="22"/>
      <c r="AN163" s="22"/>
      <c r="AO163" s="22"/>
      <c r="AP163" s="22"/>
      <c r="AQ163" s="22"/>
      <c r="AR163" s="22"/>
      <c r="AS163" s="22"/>
      <c r="AT163" s="22"/>
      <c r="AU163" s="22"/>
      <c r="AV163" s="22"/>
      <c r="AW163" s="22"/>
      <c r="AX163" s="22"/>
      <c r="AY163" s="22"/>
      <c r="AZ163" s="22"/>
      <c r="BA163" s="22"/>
      <c r="BB163" s="22"/>
      <c r="BC163" s="22"/>
      <c r="BD163" s="22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22"/>
      <c r="BR163" s="22"/>
      <c r="BS163" s="22"/>
      <c r="BT163" s="22"/>
      <c r="BU163" s="22"/>
      <c r="BV163" s="22"/>
      <c r="BW163" s="22"/>
      <c r="BX163" s="22"/>
      <c r="BY163" s="22"/>
      <c r="BZ163" s="22"/>
      <c r="CA163" s="22"/>
      <c r="CB163" s="22"/>
      <c r="CC163" s="22"/>
    </row>
    <row r="164" spans="1:81" ht="12.75" customHeight="1" hidden="1">
      <c r="A164" s="2"/>
      <c r="B164" s="500"/>
      <c r="C164" s="500"/>
      <c r="D164" s="67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22"/>
      <c r="BR164" s="22"/>
      <c r="BS164" s="22"/>
      <c r="BT164" s="22"/>
      <c r="BU164" s="22"/>
      <c r="BV164" s="22"/>
      <c r="BW164" s="22"/>
      <c r="BX164" s="22"/>
      <c r="BY164" s="22"/>
      <c r="BZ164" s="22"/>
      <c r="CA164" s="22"/>
      <c r="CB164" s="22"/>
      <c r="CC164" s="22"/>
    </row>
    <row r="165" spans="1:81" ht="12.75" customHeight="1" hidden="1">
      <c r="A165" s="2"/>
      <c r="B165" s="500"/>
      <c r="C165" s="500"/>
      <c r="D165" s="67"/>
      <c r="E165" s="67"/>
      <c r="F165" s="67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22"/>
      <c r="BY165" s="22"/>
      <c r="BZ165" s="22"/>
      <c r="CA165" s="22"/>
      <c r="CB165" s="22"/>
      <c r="CC165" s="22"/>
    </row>
    <row r="166" spans="1:81" ht="12.75" customHeight="1" hidden="1">
      <c r="A166" s="2"/>
      <c r="B166" s="500"/>
      <c r="C166" s="500"/>
      <c r="D166" s="67"/>
      <c r="E166" s="67"/>
      <c r="F166" s="67"/>
      <c r="G166" s="67"/>
      <c r="H166" s="67"/>
      <c r="I166" s="67"/>
      <c r="J166" s="67"/>
      <c r="K166" s="67"/>
      <c r="L166" s="67"/>
      <c r="M166" s="67"/>
      <c r="N166" s="67"/>
      <c r="O166" s="67"/>
      <c r="P166" s="67"/>
      <c r="Q166" s="67"/>
      <c r="R166" s="67"/>
      <c r="S166" s="67"/>
      <c r="T166" s="67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/>
      <c r="BA166" s="22"/>
      <c r="BB166" s="22"/>
      <c r="BC166" s="22"/>
      <c r="BD166" s="22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22"/>
      <c r="BR166" s="22"/>
      <c r="BS166" s="22"/>
      <c r="BT166" s="22"/>
      <c r="BU166" s="22"/>
      <c r="BV166" s="22"/>
      <c r="BW166" s="22"/>
      <c r="BX166" s="22"/>
      <c r="BY166" s="22"/>
      <c r="BZ166" s="22"/>
      <c r="CA166" s="22"/>
      <c r="CB166" s="22"/>
      <c r="CC166" s="22"/>
    </row>
    <row r="167" spans="1:81" ht="12.75" customHeight="1" hidden="1">
      <c r="A167" s="2"/>
      <c r="B167" s="500"/>
      <c r="C167" s="500"/>
      <c r="D167" s="67"/>
      <c r="E167" s="67"/>
      <c r="F167" s="67"/>
      <c r="G167" s="67"/>
      <c r="H167" s="67"/>
      <c r="I167" s="67"/>
      <c r="J167" s="67"/>
      <c r="K167" s="67"/>
      <c r="L167" s="67"/>
      <c r="M167" s="67"/>
      <c r="N167" s="67"/>
      <c r="O167" s="67"/>
      <c r="P167" s="67"/>
      <c r="Q167" s="67"/>
      <c r="R167" s="67"/>
      <c r="S167" s="67"/>
      <c r="T167" s="67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22"/>
      <c r="BR167" s="22"/>
      <c r="BS167" s="22"/>
      <c r="BT167" s="22"/>
      <c r="BU167" s="22"/>
      <c r="BV167" s="22"/>
      <c r="BW167" s="22"/>
      <c r="BX167" s="22"/>
      <c r="BY167" s="22"/>
      <c r="BZ167" s="22"/>
      <c r="CA167" s="22"/>
      <c r="CB167" s="22"/>
      <c r="CC167" s="22"/>
    </row>
    <row r="168" spans="1:81" ht="12.75" customHeight="1" hidden="1">
      <c r="A168" s="2"/>
      <c r="B168" s="500"/>
      <c r="C168" s="500"/>
      <c r="D168" s="67"/>
      <c r="E168" s="67"/>
      <c r="F168" s="67"/>
      <c r="G168" s="67"/>
      <c r="H168" s="67"/>
      <c r="I168" s="67"/>
      <c r="J168" s="67"/>
      <c r="K168" s="67"/>
      <c r="L168" s="67"/>
      <c r="M168" s="67"/>
      <c r="N168" s="67"/>
      <c r="O168" s="67"/>
      <c r="P168" s="67"/>
      <c r="Q168" s="67"/>
      <c r="R168" s="67"/>
      <c r="S168" s="67"/>
      <c r="T168" s="67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22"/>
      <c r="BR168" s="22"/>
      <c r="BS168" s="22"/>
      <c r="BT168" s="22"/>
      <c r="BU168" s="22"/>
      <c r="BV168" s="22"/>
      <c r="BW168" s="22"/>
      <c r="BX168" s="22"/>
      <c r="BY168" s="22"/>
      <c r="BZ168" s="22"/>
      <c r="CA168" s="22"/>
      <c r="CB168" s="22"/>
      <c r="CC168" s="22"/>
    </row>
    <row r="169" spans="1:81" ht="12.75" customHeight="1" hidden="1">
      <c r="A169" s="2"/>
      <c r="B169" s="500"/>
      <c r="C169" s="500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/>
      <c r="BA169" s="22"/>
      <c r="BB169" s="22"/>
      <c r="BC169" s="22"/>
      <c r="BD169" s="22"/>
      <c r="BE169" s="22"/>
      <c r="BF169" s="22"/>
      <c r="BG169" s="22"/>
      <c r="BH169" s="22"/>
      <c r="BI169" s="22"/>
      <c r="BJ169" s="22"/>
      <c r="BK169" s="22"/>
      <c r="BL169" s="22"/>
      <c r="BM169" s="22"/>
      <c r="BN169" s="22"/>
      <c r="BO169" s="22"/>
      <c r="BP169" s="22"/>
      <c r="BQ169" s="22"/>
      <c r="BR169" s="22"/>
      <c r="BS169" s="22"/>
      <c r="BT169" s="22"/>
      <c r="BU169" s="22"/>
      <c r="BV169" s="22"/>
      <c r="BW169" s="22"/>
      <c r="BX169" s="22"/>
      <c r="BY169" s="22"/>
      <c r="BZ169" s="22"/>
      <c r="CA169" s="22"/>
      <c r="CB169" s="22"/>
      <c r="CC169" s="22"/>
    </row>
    <row r="170" spans="1:81" ht="12.75" customHeight="1" hidden="1">
      <c r="A170" s="2"/>
      <c r="B170" s="500"/>
      <c r="C170" s="500"/>
      <c r="D170" s="67"/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7"/>
      <c r="P170" s="67"/>
      <c r="Q170" s="67"/>
      <c r="R170" s="67"/>
      <c r="S170" s="67"/>
      <c r="T170" s="67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22"/>
      <c r="BQ170" s="22"/>
      <c r="BR170" s="22"/>
      <c r="BS170" s="22"/>
      <c r="BT170" s="22"/>
      <c r="BU170" s="22"/>
      <c r="BV170" s="22"/>
      <c r="BW170" s="22"/>
      <c r="BX170" s="22"/>
      <c r="BY170" s="22"/>
      <c r="BZ170" s="22"/>
      <c r="CA170" s="22"/>
      <c r="CB170" s="22"/>
      <c r="CC170" s="22"/>
    </row>
    <row r="171" spans="1:81" ht="12.75" customHeight="1" hidden="1">
      <c r="A171" s="2"/>
      <c r="B171" s="500"/>
      <c r="C171" s="500"/>
      <c r="D171" s="67"/>
      <c r="E171" s="67"/>
      <c r="F171" s="67"/>
      <c r="G171" s="67"/>
      <c r="H171" s="67"/>
      <c r="I171" s="67"/>
      <c r="J171" s="67"/>
      <c r="K171" s="67"/>
      <c r="L171" s="67"/>
      <c r="M171" s="67"/>
      <c r="N171" s="67"/>
      <c r="O171" s="67"/>
      <c r="P171" s="67"/>
      <c r="Q171" s="67"/>
      <c r="R171" s="67"/>
      <c r="S171" s="67"/>
      <c r="T171" s="67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/>
      <c r="BI171" s="22"/>
      <c r="BJ171" s="22"/>
      <c r="BK171" s="22"/>
      <c r="BL171" s="22"/>
      <c r="BM171" s="22"/>
      <c r="BN171" s="22"/>
      <c r="BO171" s="22"/>
      <c r="BP171" s="22"/>
      <c r="BQ171" s="22"/>
      <c r="BR171" s="22"/>
      <c r="BS171" s="22"/>
      <c r="BT171" s="22"/>
      <c r="BU171" s="22"/>
      <c r="BV171" s="22"/>
      <c r="BW171" s="22"/>
      <c r="BX171" s="22"/>
      <c r="BY171" s="22"/>
      <c r="BZ171" s="22"/>
      <c r="CA171" s="22"/>
      <c r="CB171" s="22"/>
      <c r="CC171" s="22"/>
    </row>
    <row r="172" spans="1:81" ht="12.75" customHeight="1" hidden="1">
      <c r="A172" s="2"/>
      <c r="B172" s="549"/>
      <c r="C172" s="549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39"/>
      <c r="S172" s="39"/>
      <c r="T172" s="39"/>
      <c r="AI172" s="22"/>
      <c r="AJ172" s="22"/>
      <c r="AK172" s="22"/>
      <c r="AL172" s="22"/>
      <c r="AM172" s="22"/>
      <c r="AN172" s="22"/>
      <c r="AO172" s="22"/>
      <c r="AP172" s="22"/>
      <c r="AQ172" s="22"/>
      <c r="AR172" s="22"/>
      <c r="AS172" s="22"/>
      <c r="AT172" s="22"/>
      <c r="AU172" s="22"/>
      <c r="AV172" s="22"/>
      <c r="AW172" s="22"/>
      <c r="AX172" s="22"/>
      <c r="AY172" s="22"/>
      <c r="AZ172" s="22"/>
      <c r="BA172" s="22"/>
      <c r="BB172" s="22"/>
      <c r="BC172" s="22"/>
      <c r="BD172" s="22"/>
      <c r="BE172" s="22"/>
      <c r="BF172" s="22"/>
      <c r="BG172" s="22"/>
      <c r="BH172" s="22"/>
      <c r="BI172" s="22"/>
      <c r="BJ172" s="22"/>
      <c r="BK172" s="22"/>
      <c r="BL172" s="22"/>
      <c r="BM172" s="22"/>
      <c r="BN172" s="22"/>
      <c r="BO172" s="22"/>
      <c r="BP172" s="22"/>
      <c r="BQ172" s="22"/>
      <c r="BR172" s="22"/>
      <c r="BS172" s="22"/>
      <c r="BT172" s="22"/>
      <c r="BU172" s="22"/>
      <c r="BV172" s="22"/>
      <c r="BW172" s="22"/>
      <c r="BX172" s="22"/>
      <c r="BY172" s="22"/>
      <c r="BZ172" s="22"/>
      <c r="CA172" s="22"/>
      <c r="CB172" s="22"/>
      <c r="CC172" s="22"/>
    </row>
    <row r="173" spans="1:81" ht="30" customHeight="1">
      <c r="A173" s="569" t="s">
        <v>122</v>
      </c>
      <c r="B173" s="569"/>
      <c r="C173" s="569"/>
      <c r="D173" s="569"/>
      <c r="E173" s="569"/>
      <c r="F173" s="569"/>
      <c r="G173" s="569"/>
      <c r="H173" s="569"/>
      <c r="I173" s="569"/>
      <c r="J173" s="569"/>
      <c r="K173" s="569"/>
      <c r="L173" s="569"/>
      <c r="M173" s="569"/>
      <c r="N173" s="569"/>
      <c r="O173" s="569"/>
      <c r="P173" s="569"/>
      <c r="Q173" s="569"/>
      <c r="R173" s="569"/>
      <c r="S173" s="569"/>
      <c r="T173" s="569"/>
      <c r="AI173" s="22"/>
      <c r="AJ173" s="22"/>
      <c r="AK173" s="22"/>
      <c r="AL173" s="22"/>
      <c r="AM173" s="22"/>
      <c r="AN173" s="22"/>
      <c r="AO173" s="22"/>
      <c r="AP173" s="22"/>
      <c r="AQ173" s="22"/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/>
      <c r="BJ173" s="22"/>
      <c r="BK173" s="22"/>
      <c r="BL173" s="22"/>
      <c r="BM173" s="22"/>
      <c r="BN173" s="22"/>
      <c r="BO173" s="22"/>
      <c r="BP173" s="22"/>
      <c r="BQ173" s="22"/>
      <c r="BR173" s="22"/>
      <c r="BS173" s="22"/>
      <c r="BT173" s="22"/>
      <c r="BU173" s="22"/>
      <c r="BV173" s="22"/>
      <c r="BW173" s="22"/>
      <c r="BX173" s="22"/>
      <c r="BY173" s="22"/>
      <c r="BZ173" s="22"/>
      <c r="CA173" s="22"/>
      <c r="CB173" s="22"/>
      <c r="CC173" s="22"/>
    </row>
    <row r="174" spans="1:81" ht="12" customHeight="1">
      <c r="A174" s="2">
        <v>1</v>
      </c>
      <c r="B174" s="549">
        <v>2</v>
      </c>
      <c r="C174" s="549"/>
      <c r="D174" s="2">
        <v>3</v>
      </c>
      <c r="E174" s="2">
        <v>4</v>
      </c>
      <c r="F174" s="2">
        <v>5</v>
      </c>
      <c r="G174" s="2">
        <v>6</v>
      </c>
      <c r="H174" s="2">
        <v>7</v>
      </c>
      <c r="I174" s="2">
        <v>8</v>
      </c>
      <c r="J174" s="2">
        <v>9</v>
      </c>
      <c r="K174" s="2">
        <v>10</v>
      </c>
      <c r="L174" s="2">
        <v>11</v>
      </c>
      <c r="M174" s="2">
        <v>12</v>
      </c>
      <c r="N174" s="64">
        <v>13</v>
      </c>
      <c r="O174" s="2">
        <v>14</v>
      </c>
      <c r="P174" s="2">
        <v>15</v>
      </c>
      <c r="Q174" s="2">
        <v>16</v>
      </c>
      <c r="R174" s="2">
        <v>17</v>
      </c>
      <c r="S174" s="23">
        <v>5</v>
      </c>
      <c r="T174" s="23">
        <v>6</v>
      </c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22"/>
      <c r="BF174" s="22"/>
      <c r="BG174" s="22"/>
      <c r="BH174" s="22"/>
      <c r="BI174" s="22"/>
      <c r="BJ174" s="22"/>
      <c r="BK174" s="22"/>
      <c r="BL174" s="22"/>
      <c r="BM174" s="22"/>
      <c r="BN174" s="22"/>
      <c r="BO174" s="22"/>
      <c r="BP174" s="22"/>
      <c r="BQ174" s="22"/>
      <c r="BR174" s="22"/>
      <c r="BS174" s="22"/>
      <c r="BT174" s="22"/>
      <c r="BU174" s="22"/>
      <c r="BV174" s="22"/>
      <c r="BW174" s="22"/>
      <c r="BX174" s="22"/>
      <c r="BY174" s="22"/>
      <c r="BZ174" s="22"/>
      <c r="CA174" s="22"/>
      <c r="CB174" s="22"/>
      <c r="CC174" s="22"/>
    </row>
    <row r="175" spans="1:81" ht="29.25" customHeight="1">
      <c r="A175" s="64"/>
      <c r="B175" s="530" t="s">
        <v>123</v>
      </c>
      <c r="C175" s="530"/>
      <c r="D175" s="530"/>
      <c r="E175" s="330"/>
      <c r="F175" s="20"/>
      <c r="G175" s="20"/>
      <c r="H175" s="20"/>
      <c r="I175" s="20"/>
      <c r="J175" s="20"/>
      <c r="K175" s="89"/>
      <c r="L175" s="20"/>
      <c r="M175" s="20"/>
      <c r="N175" s="20"/>
      <c r="O175" s="20"/>
      <c r="P175" s="20"/>
      <c r="Q175" s="20"/>
      <c r="R175" s="90"/>
      <c r="S175" s="20"/>
      <c r="T175" s="20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/>
      <c r="AS175" s="22"/>
      <c r="AT175" s="22"/>
      <c r="AU175" s="22"/>
      <c r="AV175" s="22"/>
      <c r="AW175" s="22"/>
      <c r="AX175" s="22"/>
      <c r="AY175" s="22"/>
      <c r="AZ175" s="22"/>
      <c r="BA175" s="22"/>
      <c r="BB175" s="22"/>
      <c r="BC175" s="22"/>
      <c r="BD175" s="22"/>
      <c r="BE175" s="22"/>
      <c r="BF175" s="22"/>
      <c r="BG175" s="22"/>
      <c r="BH175" s="22"/>
      <c r="BI175" s="22"/>
      <c r="BJ175" s="22"/>
      <c r="BK175" s="22"/>
      <c r="BL175" s="22"/>
      <c r="BM175" s="22"/>
      <c r="BN175" s="22"/>
      <c r="BO175" s="22"/>
      <c r="BP175" s="22"/>
      <c r="BQ175" s="22"/>
      <c r="BR175" s="22"/>
      <c r="BS175" s="22"/>
      <c r="BT175" s="22"/>
      <c r="BU175" s="22"/>
      <c r="BV175" s="22"/>
      <c r="BW175" s="22"/>
      <c r="BX175" s="22"/>
      <c r="BY175" s="22"/>
      <c r="BZ175" s="22"/>
      <c r="CA175" s="22"/>
      <c r="CB175" s="22"/>
      <c r="CC175" s="22"/>
    </row>
    <row r="176" spans="1:34" s="22" customFormat="1" ht="34.5" customHeight="1">
      <c r="A176" s="93">
        <v>1</v>
      </c>
      <c r="B176" s="488" t="s">
        <v>124</v>
      </c>
      <c r="C176" s="488"/>
      <c r="D176" s="91" t="s">
        <v>1084</v>
      </c>
      <c r="E176" s="10" t="s">
        <v>41</v>
      </c>
      <c r="F176" s="10">
        <v>180</v>
      </c>
      <c r="G176" s="10">
        <v>18</v>
      </c>
      <c r="H176" s="10">
        <v>22</v>
      </c>
      <c r="I176" s="10">
        <f>H176+G176+F176</f>
        <v>220</v>
      </c>
      <c r="J176" s="10"/>
      <c r="K176" s="10"/>
      <c r="L176" s="10"/>
      <c r="M176" s="10"/>
      <c r="N176" s="10"/>
      <c r="O176" s="9"/>
      <c r="P176" s="9"/>
      <c r="Q176" s="9"/>
      <c r="R176" s="35"/>
      <c r="S176" s="86" t="s">
        <v>125</v>
      </c>
      <c r="T176" s="86" t="s">
        <v>126</v>
      </c>
      <c r="AA176" s="92"/>
      <c r="AB176" s="92"/>
      <c r="AC176" s="92"/>
      <c r="AD176" s="92"/>
      <c r="AE176" s="92"/>
      <c r="AF176" s="92"/>
      <c r="AG176" s="92"/>
      <c r="AH176" s="92"/>
    </row>
    <row r="177" spans="1:81" ht="29.25" customHeight="1">
      <c r="A177" s="64"/>
      <c r="B177" s="530" t="s">
        <v>131</v>
      </c>
      <c r="C177" s="530"/>
      <c r="D177" s="530"/>
      <c r="E177" s="330"/>
      <c r="F177" s="13"/>
      <c r="G177" s="13"/>
      <c r="H177" s="13"/>
      <c r="I177" s="13"/>
      <c r="J177" s="13"/>
      <c r="K177" s="13"/>
      <c r="L177" s="13"/>
      <c r="M177" s="13"/>
      <c r="N177" s="13"/>
      <c r="O177" s="20"/>
      <c r="P177" s="20"/>
      <c r="Q177" s="20"/>
      <c r="R177" s="20"/>
      <c r="S177" s="13"/>
      <c r="T177" s="13"/>
      <c r="AI177" s="22"/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22"/>
      <c r="BF177" s="22"/>
      <c r="BG177" s="22"/>
      <c r="BH177" s="22"/>
      <c r="BI177" s="22"/>
      <c r="BJ177" s="22"/>
      <c r="BK177" s="22"/>
      <c r="BL177" s="22"/>
      <c r="BM177" s="22"/>
      <c r="BN177" s="22"/>
      <c r="BO177" s="22"/>
      <c r="BP177" s="22"/>
      <c r="BQ177" s="22"/>
      <c r="BR177" s="22"/>
      <c r="BS177" s="22"/>
      <c r="BT177" s="22"/>
      <c r="BU177" s="22"/>
      <c r="BV177" s="22"/>
      <c r="BW177" s="22"/>
      <c r="BX177" s="22"/>
      <c r="BY177" s="22"/>
      <c r="BZ177" s="22"/>
      <c r="CA177" s="22"/>
      <c r="CB177" s="22"/>
      <c r="CC177" s="22"/>
    </row>
    <row r="178" spans="1:20" s="22" customFormat="1" ht="55.5" customHeight="1">
      <c r="A178" s="93">
        <v>1</v>
      </c>
      <c r="B178" s="488" t="s">
        <v>124</v>
      </c>
      <c r="C178" s="488"/>
      <c r="D178" s="91" t="s">
        <v>1084</v>
      </c>
      <c r="E178" s="10" t="s">
        <v>41</v>
      </c>
      <c r="F178" s="10">
        <v>180</v>
      </c>
      <c r="G178" s="10">
        <v>18</v>
      </c>
      <c r="H178" s="10">
        <v>22</v>
      </c>
      <c r="I178" s="10">
        <f>H178+G178+F178</f>
        <v>220</v>
      </c>
      <c r="J178" s="10"/>
      <c r="K178" s="10"/>
      <c r="L178" s="10"/>
      <c r="M178" s="10"/>
      <c r="N178" s="10"/>
      <c r="O178" s="10"/>
      <c r="P178" s="10">
        <v>3</v>
      </c>
      <c r="Q178" s="10">
        <v>1</v>
      </c>
      <c r="R178" s="29">
        <f>Q178+P178+O178</f>
        <v>4</v>
      </c>
      <c r="S178" s="86" t="s">
        <v>132</v>
      </c>
      <c r="T178" s="86" t="s">
        <v>126</v>
      </c>
    </row>
    <row r="179" spans="1:81" ht="26.25" customHeight="1">
      <c r="A179" s="93"/>
      <c r="B179" s="530" t="s">
        <v>133</v>
      </c>
      <c r="C179" s="530"/>
      <c r="D179" s="530"/>
      <c r="E179" s="330"/>
      <c r="F179" s="29"/>
      <c r="G179" s="29"/>
      <c r="H179" s="29"/>
      <c r="I179" s="29"/>
      <c r="J179" s="29"/>
      <c r="K179" s="10"/>
      <c r="L179" s="10"/>
      <c r="M179" s="10"/>
      <c r="N179" s="10"/>
      <c r="O179" s="10"/>
      <c r="P179" s="10"/>
      <c r="Q179" s="10"/>
      <c r="R179" s="29"/>
      <c r="S179" s="13"/>
      <c r="T179" s="13"/>
      <c r="AI179" s="22"/>
      <c r="AJ179" s="22"/>
      <c r="AK179" s="22"/>
      <c r="AL179" s="22"/>
      <c r="AM179" s="22"/>
      <c r="AN179" s="22"/>
      <c r="AO179" s="22"/>
      <c r="AP179" s="22"/>
      <c r="AQ179" s="22"/>
      <c r="AR179" s="22"/>
      <c r="AS179" s="22"/>
      <c r="AT179" s="22"/>
      <c r="AU179" s="22"/>
      <c r="AV179" s="22"/>
      <c r="AW179" s="22"/>
      <c r="AX179" s="22"/>
      <c r="AY179" s="22"/>
      <c r="AZ179" s="22"/>
      <c r="BA179" s="22"/>
      <c r="BB179" s="22"/>
      <c r="BC179" s="22"/>
      <c r="BD179" s="22"/>
      <c r="BE179" s="22"/>
      <c r="BF179" s="22"/>
      <c r="BG179" s="22"/>
      <c r="BH179" s="22"/>
      <c r="BI179" s="22"/>
      <c r="BJ179" s="22"/>
      <c r="BK179" s="22"/>
      <c r="BL179" s="22"/>
      <c r="BM179" s="22"/>
      <c r="BN179" s="22"/>
      <c r="BO179" s="22"/>
      <c r="BP179" s="22"/>
      <c r="BQ179" s="22"/>
      <c r="BR179" s="22"/>
      <c r="BS179" s="22"/>
      <c r="BT179" s="22"/>
      <c r="BU179" s="22"/>
      <c r="BV179" s="22"/>
      <c r="BW179" s="22"/>
      <c r="BX179" s="22"/>
      <c r="BY179" s="22"/>
      <c r="BZ179" s="22"/>
      <c r="CA179" s="22"/>
      <c r="CB179" s="22"/>
      <c r="CC179" s="22"/>
    </row>
    <row r="180" spans="1:81" ht="41.25" customHeight="1">
      <c r="A180" s="260">
        <v>1</v>
      </c>
      <c r="B180" s="488" t="s">
        <v>369</v>
      </c>
      <c r="C180" s="488"/>
      <c r="D180" s="9" t="s">
        <v>370</v>
      </c>
      <c r="E180" s="10" t="s">
        <v>41</v>
      </c>
      <c r="F180" s="10">
        <v>60</v>
      </c>
      <c r="G180" s="10">
        <v>10</v>
      </c>
      <c r="H180" s="10">
        <v>12</v>
      </c>
      <c r="I180" s="10">
        <f>H180+G180+F180</f>
        <v>82</v>
      </c>
      <c r="J180" s="29"/>
      <c r="K180" s="10"/>
      <c r="L180" s="10"/>
      <c r="M180" s="10"/>
      <c r="N180" s="10"/>
      <c r="O180" s="53"/>
      <c r="P180" s="10"/>
      <c r="Q180" s="10"/>
      <c r="R180" s="55">
        <f>Q180+P180+O180</f>
        <v>0</v>
      </c>
      <c r="S180" s="25" t="s">
        <v>1017</v>
      </c>
      <c r="T180" s="13" t="s">
        <v>135</v>
      </c>
      <c r="AI180" s="22"/>
      <c r="AJ180" s="22"/>
      <c r="AK180" s="22"/>
      <c r="AL180" s="22"/>
      <c r="AM180" s="22"/>
      <c r="AN180" s="22"/>
      <c r="AO180" s="22"/>
      <c r="AP180" s="22"/>
      <c r="AQ180" s="22"/>
      <c r="AR180" s="22"/>
      <c r="AS180" s="22"/>
      <c r="AT180" s="22"/>
      <c r="AU180" s="22"/>
      <c r="AV180" s="22"/>
      <c r="AW180" s="22"/>
      <c r="AX180" s="22"/>
      <c r="AY180" s="22"/>
      <c r="AZ180" s="22"/>
      <c r="BA180" s="22"/>
      <c r="BB180" s="22"/>
      <c r="BC180" s="22"/>
      <c r="BD180" s="22"/>
      <c r="BE180" s="22"/>
      <c r="BF180" s="22"/>
      <c r="BG180" s="22"/>
      <c r="BH180" s="22"/>
      <c r="BI180" s="22"/>
      <c r="BJ180" s="22"/>
      <c r="BK180" s="22"/>
      <c r="BL180" s="22"/>
      <c r="BM180" s="22"/>
      <c r="BN180" s="22"/>
      <c r="BO180" s="22"/>
      <c r="BP180" s="22"/>
      <c r="BQ180" s="22"/>
      <c r="BR180" s="22"/>
      <c r="BS180" s="22"/>
      <c r="BT180" s="22"/>
      <c r="BU180" s="22"/>
      <c r="BV180" s="22"/>
      <c r="BW180" s="22"/>
      <c r="BX180" s="22"/>
      <c r="BY180" s="22"/>
      <c r="BZ180" s="22"/>
      <c r="CA180" s="22"/>
      <c r="CB180" s="22"/>
      <c r="CC180" s="22"/>
    </row>
    <row r="181" spans="1:81" ht="37.5" customHeight="1">
      <c r="A181" s="260">
        <v>2</v>
      </c>
      <c r="B181" s="488" t="s">
        <v>371</v>
      </c>
      <c r="C181" s="488"/>
      <c r="D181" s="9" t="s">
        <v>372</v>
      </c>
      <c r="E181" s="10" t="s">
        <v>41</v>
      </c>
      <c r="F181" s="10">
        <v>60</v>
      </c>
      <c r="G181" s="10">
        <v>10</v>
      </c>
      <c r="H181" s="10">
        <v>12</v>
      </c>
      <c r="I181" s="10">
        <f>H181+G181+F181</f>
        <v>82</v>
      </c>
      <c r="J181" s="29"/>
      <c r="K181" s="10"/>
      <c r="L181" s="10"/>
      <c r="M181" s="10"/>
      <c r="N181" s="10"/>
      <c r="O181" s="10"/>
      <c r="P181" s="10"/>
      <c r="Q181" s="10"/>
      <c r="R181" s="29">
        <v>0</v>
      </c>
      <c r="S181" s="13" t="s">
        <v>135</v>
      </c>
      <c r="T181" s="13" t="s">
        <v>135</v>
      </c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2"/>
      <c r="BG181" s="22"/>
      <c r="BH181" s="22"/>
      <c r="BI181" s="22"/>
      <c r="BJ181" s="22"/>
      <c r="BK181" s="22"/>
      <c r="BL181" s="22"/>
      <c r="BM181" s="22"/>
      <c r="BN181" s="22"/>
      <c r="BO181" s="22"/>
      <c r="BP181" s="22"/>
      <c r="BQ181" s="22"/>
      <c r="BR181" s="22"/>
      <c r="BS181" s="22"/>
      <c r="BT181" s="22"/>
      <c r="BU181" s="22"/>
      <c r="BV181" s="22"/>
      <c r="BW181" s="22"/>
      <c r="BX181" s="22"/>
      <c r="BY181" s="22"/>
      <c r="BZ181" s="22"/>
      <c r="CA181" s="22"/>
      <c r="CB181" s="22"/>
      <c r="CC181" s="22"/>
    </row>
    <row r="182" spans="1:35" s="166" customFormat="1" ht="33" customHeight="1">
      <c r="A182" s="26">
        <v>3</v>
      </c>
      <c r="B182" s="480" t="s">
        <v>420</v>
      </c>
      <c r="C182" s="480"/>
      <c r="D182" s="251" t="s">
        <v>373</v>
      </c>
      <c r="E182" s="250" t="s">
        <v>41</v>
      </c>
      <c r="F182" s="10">
        <v>60</v>
      </c>
      <c r="G182" s="10">
        <v>10</v>
      </c>
      <c r="H182" s="10">
        <v>12</v>
      </c>
      <c r="I182" s="10">
        <f>H182+G182+F182</f>
        <v>82</v>
      </c>
      <c r="J182" s="173"/>
      <c r="K182" s="250"/>
      <c r="L182" s="250"/>
      <c r="M182" s="250"/>
      <c r="N182" s="250"/>
      <c r="O182" s="195">
        <v>22</v>
      </c>
      <c r="P182" s="250">
        <v>1</v>
      </c>
      <c r="Q182" s="250">
        <v>1</v>
      </c>
      <c r="R182" s="286">
        <f>Q182+P182+O182</f>
        <v>24</v>
      </c>
      <c r="S182" s="376" t="s">
        <v>32</v>
      </c>
      <c r="T182" s="25" t="s">
        <v>134</v>
      </c>
      <c r="AA182" s="245"/>
      <c r="AB182" s="245"/>
      <c r="AC182" s="245"/>
      <c r="AD182" s="245"/>
      <c r="AE182" s="245"/>
      <c r="AF182" s="245"/>
      <c r="AG182" s="245"/>
      <c r="AH182" s="245"/>
      <c r="AI182" s="245"/>
    </row>
    <row r="183" spans="1:81" ht="31.5" customHeight="1">
      <c r="A183" s="26">
        <v>4</v>
      </c>
      <c r="B183" s="488" t="s">
        <v>374</v>
      </c>
      <c r="C183" s="488"/>
      <c r="D183" s="9" t="s">
        <v>1082</v>
      </c>
      <c r="E183" s="10" t="s">
        <v>41</v>
      </c>
      <c r="F183" s="10">
        <v>60</v>
      </c>
      <c r="G183" s="10">
        <v>10</v>
      </c>
      <c r="H183" s="10">
        <v>12</v>
      </c>
      <c r="I183" s="10">
        <f>H183+G183+F183</f>
        <v>82</v>
      </c>
      <c r="J183" s="29"/>
      <c r="K183" s="10"/>
      <c r="L183" s="10"/>
      <c r="M183" s="10"/>
      <c r="N183" s="10"/>
      <c r="O183" s="10"/>
      <c r="P183" s="10"/>
      <c r="Q183" s="10"/>
      <c r="R183" s="29">
        <v>0</v>
      </c>
      <c r="S183" s="13" t="s">
        <v>135</v>
      </c>
      <c r="T183" s="13" t="s">
        <v>135</v>
      </c>
      <c r="AI183" s="22"/>
      <c r="AJ183" s="22"/>
      <c r="AK183" s="22"/>
      <c r="AL183" s="22"/>
      <c r="AM183" s="22"/>
      <c r="AN183" s="22"/>
      <c r="AO183" s="22"/>
      <c r="AP183" s="22"/>
      <c r="AQ183" s="22"/>
      <c r="AR183" s="22"/>
      <c r="AS183" s="22"/>
      <c r="AT183" s="22"/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/>
      <c r="BI183" s="22"/>
      <c r="BJ183" s="22"/>
      <c r="BK183" s="22"/>
      <c r="BL183" s="22"/>
      <c r="BM183" s="22"/>
      <c r="BN183" s="22"/>
      <c r="BO183" s="22"/>
      <c r="BP183" s="22"/>
      <c r="BQ183" s="22"/>
      <c r="BR183" s="22"/>
      <c r="BS183" s="22"/>
      <c r="BT183" s="22"/>
      <c r="BU183" s="22"/>
      <c r="BV183" s="22"/>
      <c r="BW183" s="22"/>
      <c r="BX183" s="22"/>
      <c r="BY183" s="22"/>
      <c r="BZ183" s="22"/>
      <c r="CA183" s="22"/>
      <c r="CB183" s="22"/>
      <c r="CC183" s="22"/>
    </row>
    <row r="184" spans="1:81" ht="29.25" customHeight="1">
      <c r="A184" s="26">
        <v>5</v>
      </c>
      <c r="B184" s="488" t="s">
        <v>375</v>
      </c>
      <c r="C184" s="488"/>
      <c r="D184" s="379" t="s">
        <v>1083</v>
      </c>
      <c r="E184" s="10" t="s">
        <v>41</v>
      </c>
      <c r="F184" s="10">
        <v>60</v>
      </c>
      <c r="G184" s="10">
        <v>10</v>
      </c>
      <c r="H184" s="10">
        <v>12</v>
      </c>
      <c r="I184" s="10">
        <f>H184+G184+F184</f>
        <v>82</v>
      </c>
      <c r="J184" s="29"/>
      <c r="K184" s="10"/>
      <c r="L184" s="10"/>
      <c r="M184" s="10"/>
      <c r="N184" s="10"/>
      <c r="O184" s="10"/>
      <c r="P184" s="10"/>
      <c r="Q184" s="10"/>
      <c r="R184" s="29">
        <v>0</v>
      </c>
      <c r="S184" s="13" t="s">
        <v>135</v>
      </c>
      <c r="T184" s="13" t="s">
        <v>135</v>
      </c>
      <c r="AA184" s="245"/>
      <c r="AI184" s="22"/>
      <c r="AJ184" s="22"/>
      <c r="AK184" s="22"/>
      <c r="AL184" s="22"/>
      <c r="AM184" s="22"/>
      <c r="AN184" s="22"/>
      <c r="AO184" s="22"/>
      <c r="AP184" s="22"/>
      <c r="AQ184" s="22"/>
      <c r="AR184" s="22"/>
      <c r="AS184" s="22"/>
      <c r="AT184" s="22"/>
      <c r="AU184" s="22"/>
      <c r="AV184" s="22"/>
      <c r="AW184" s="22"/>
      <c r="AX184" s="22"/>
      <c r="AY184" s="22"/>
      <c r="AZ184" s="22"/>
      <c r="BA184" s="22"/>
      <c r="BB184" s="22"/>
      <c r="BC184" s="22"/>
      <c r="BD184" s="22"/>
      <c r="BE184" s="22"/>
      <c r="BF184" s="22"/>
      <c r="BG184" s="22"/>
      <c r="BH184" s="22"/>
      <c r="BI184" s="22"/>
      <c r="BJ184" s="22"/>
      <c r="BK184" s="22"/>
      <c r="BL184" s="22"/>
      <c r="BM184" s="22"/>
      <c r="BN184" s="22"/>
      <c r="BO184" s="22"/>
      <c r="BP184" s="22"/>
      <c r="BQ184" s="22"/>
      <c r="BR184" s="22"/>
      <c r="BS184" s="22"/>
      <c r="BT184" s="22"/>
      <c r="BU184" s="22"/>
      <c r="BV184" s="22"/>
      <c r="BW184" s="22"/>
      <c r="BX184" s="22"/>
      <c r="BY184" s="22"/>
      <c r="BZ184" s="22"/>
      <c r="CA184" s="22"/>
      <c r="CB184" s="22"/>
      <c r="CC184" s="22"/>
    </row>
    <row r="185" spans="1:27" s="166" customFormat="1" ht="29.25" customHeight="1">
      <c r="A185" s="198"/>
      <c r="B185" s="571" t="s">
        <v>136</v>
      </c>
      <c r="C185" s="571"/>
      <c r="D185" s="571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234"/>
      <c r="AA185" s="262"/>
    </row>
    <row r="186" spans="1:81" ht="12.75" customHeight="1" hidden="1">
      <c r="A186" s="23"/>
      <c r="B186" s="570"/>
      <c r="C186" s="570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9"/>
      <c r="O186" s="98"/>
      <c r="P186" s="98"/>
      <c r="Q186" s="98"/>
      <c r="R186" s="98"/>
      <c r="S186" s="98"/>
      <c r="T186" s="98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</row>
    <row r="187" spans="1:27" s="166" customFormat="1" ht="41.25" customHeight="1">
      <c r="A187" s="260">
        <v>1</v>
      </c>
      <c r="B187" s="508" t="s">
        <v>1146</v>
      </c>
      <c r="C187" s="509"/>
      <c r="D187" s="250" t="s">
        <v>376</v>
      </c>
      <c r="E187" s="250" t="s">
        <v>57</v>
      </c>
      <c r="F187" s="178">
        <v>120</v>
      </c>
      <c r="G187" s="178">
        <v>10</v>
      </c>
      <c r="H187" s="178">
        <v>12</v>
      </c>
      <c r="I187" s="178">
        <f aca="true" t="shared" si="8" ref="I187:I193">H187+G187+F187</f>
        <v>142</v>
      </c>
      <c r="J187" s="172"/>
      <c r="K187" s="173"/>
      <c r="L187" s="173"/>
      <c r="M187" s="250"/>
      <c r="N187" s="201"/>
      <c r="O187" s="195">
        <v>40</v>
      </c>
      <c r="P187" s="195">
        <v>3</v>
      </c>
      <c r="Q187" s="195">
        <v>1</v>
      </c>
      <c r="R187" s="286">
        <f aca="true" t="shared" si="9" ref="R187:R193">Q187+P187+O187</f>
        <v>44</v>
      </c>
      <c r="S187" s="13" t="s">
        <v>151</v>
      </c>
      <c r="T187" s="234" t="s">
        <v>1015</v>
      </c>
      <c r="AA187" s="262"/>
    </row>
    <row r="188" spans="1:81" ht="72" customHeight="1">
      <c r="A188" s="26">
        <v>2</v>
      </c>
      <c r="B188" s="493" t="s">
        <v>697</v>
      </c>
      <c r="C188" s="493"/>
      <c r="D188" s="10" t="s">
        <v>377</v>
      </c>
      <c r="E188" s="10" t="s">
        <v>41</v>
      </c>
      <c r="F188" s="178">
        <v>84</v>
      </c>
      <c r="G188" s="178">
        <v>7</v>
      </c>
      <c r="H188" s="178">
        <v>12</v>
      </c>
      <c r="I188" s="178">
        <f t="shared" si="8"/>
        <v>103</v>
      </c>
      <c r="J188" s="172"/>
      <c r="K188" s="173"/>
      <c r="L188" s="173"/>
      <c r="M188" s="210"/>
      <c r="N188" s="174"/>
      <c r="O188" s="212"/>
      <c r="P188" s="212">
        <v>3</v>
      </c>
      <c r="Q188" s="212">
        <v>1</v>
      </c>
      <c r="R188" s="95">
        <f t="shared" si="9"/>
        <v>4</v>
      </c>
      <c r="S188" s="13" t="s">
        <v>1013</v>
      </c>
      <c r="T188" s="13" t="s">
        <v>1016</v>
      </c>
      <c r="AA188" s="164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/>
      <c r="AS188" s="22"/>
      <c r="AT188" s="22"/>
      <c r="AU188" s="22"/>
      <c r="AV188" s="22"/>
      <c r="AW188" s="22"/>
      <c r="AX188" s="22"/>
      <c r="AY188" s="22"/>
      <c r="AZ188" s="22"/>
      <c r="BA188" s="22"/>
      <c r="BB188" s="22"/>
      <c r="BC188" s="22"/>
      <c r="BD188" s="22"/>
      <c r="BE188" s="22"/>
      <c r="BF188" s="22"/>
      <c r="BG188" s="22"/>
      <c r="BH188" s="22"/>
      <c r="BI188" s="22"/>
      <c r="BJ188" s="22"/>
      <c r="BK188" s="22"/>
      <c r="BL188" s="22"/>
      <c r="BM188" s="22"/>
      <c r="BN188" s="22"/>
      <c r="BO188" s="22"/>
      <c r="BP188" s="22"/>
      <c r="BQ188" s="22"/>
      <c r="BR188" s="22"/>
      <c r="BS188" s="22"/>
      <c r="BT188" s="22"/>
      <c r="BU188" s="22"/>
      <c r="BV188" s="22"/>
      <c r="BW188" s="22"/>
      <c r="BX188" s="22"/>
      <c r="BY188" s="22"/>
      <c r="BZ188" s="22"/>
      <c r="CA188" s="22"/>
      <c r="CB188" s="22"/>
      <c r="CC188" s="22"/>
    </row>
    <row r="189" spans="1:81" ht="57" customHeight="1">
      <c r="A189" s="26">
        <v>3</v>
      </c>
      <c r="B189" s="508" t="s">
        <v>1147</v>
      </c>
      <c r="C189" s="509"/>
      <c r="D189" s="10" t="s">
        <v>378</v>
      </c>
      <c r="E189" s="10" t="s">
        <v>41</v>
      </c>
      <c r="F189" s="178">
        <v>120</v>
      </c>
      <c r="G189" s="178">
        <v>10</v>
      </c>
      <c r="H189" s="178">
        <v>12</v>
      </c>
      <c r="I189" s="178">
        <f t="shared" si="8"/>
        <v>142</v>
      </c>
      <c r="J189" s="172"/>
      <c r="K189" s="173"/>
      <c r="L189" s="173"/>
      <c r="M189" s="210"/>
      <c r="N189" s="174"/>
      <c r="O189" s="53">
        <v>60</v>
      </c>
      <c r="P189" s="53">
        <v>3</v>
      </c>
      <c r="Q189" s="53">
        <v>1</v>
      </c>
      <c r="R189" s="95">
        <f t="shared" si="9"/>
        <v>64</v>
      </c>
      <c r="S189" s="13" t="s">
        <v>151</v>
      </c>
      <c r="T189" s="13" t="s">
        <v>1016</v>
      </c>
      <c r="AA189" s="245"/>
      <c r="AB189" s="245"/>
      <c r="AI189" s="22"/>
      <c r="AJ189" s="22"/>
      <c r="AK189" s="22"/>
      <c r="AL189" s="22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/>
      <c r="BJ189" s="22"/>
      <c r="BK189" s="22"/>
      <c r="BL189" s="22"/>
      <c r="BM189" s="22"/>
      <c r="BN189" s="22"/>
      <c r="BO189" s="22"/>
      <c r="BP189" s="22"/>
      <c r="BQ189" s="22"/>
      <c r="BR189" s="22"/>
      <c r="BS189" s="22"/>
      <c r="BT189" s="22"/>
      <c r="BU189" s="22"/>
      <c r="BV189" s="22"/>
      <c r="BW189" s="22"/>
      <c r="BX189" s="22"/>
      <c r="BY189" s="22"/>
      <c r="BZ189" s="22"/>
      <c r="CA189" s="22"/>
      <c r="CB189" s="22"/>
      <c r="CC189" s="22"/>
    </row>
    <row r="190" spans="1:81" ht="60" customHeight="1">
      <c r="A190" s="26">
        <v>4</v>
      </c>
      <c r="B190" s="493" t="s">
        <v>137</v>
      </c>
      <c r="C190" s="493"/>
      <c r="D190" s="10" t="s">
        <v>815</v>
      </c>
      <c r="E190" s="10" t="s">
        <v>41</v>
      </c>
      <c r="F190" s="178">
        <v>84</v>
      </c>
      <c r="G190" s="178">
        <v>7</v>
      </c>
      <c r="H190" s="178">
        <v>12</v>
      </c>
      <c r="I190" s="178">
        <f>H190+G190+F190</f>
        <v>103</v>
      </c>
      <c r="J190" s="172"/>
      <c r="K190" s="173"/>
      <c r="L190" s="173"/>
      <c r="M190" s="210"/>
      <c r="N190" s="174"/>
      <c r="O190" s="53">
        <v>40</v>
      </c>
      <c r="P190" s="53">
        <v>3</v>
      </c>
      <c r="Q190" s="53">
        <v>1</v>
      </c>
      <c r="R190" s="95">
        <f t="shared" si="9"/>
        <v>44</v>
      </c>
      <c r="S190" s="13" t="s">
        <v>151</v>
      </c>
      <c r="T190" s="13" t="s">
        <v>1016</v>
      </c>
      <c r="AI190" s="22"/>
      <c r="AJ190" s="22"/>
      <c r="AK190" s="22"/>
      <c r="AL190" s="22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/>
      <c r="BJ190" s="22"/>
      <c r="BK190" s="22"/>
      <c r="BL190" s="22"/>
      <c r="BM190" s="22"/>
      <c r="BN190" s="22"/>
      <c r="BO190" s="22"/>
      <c r="BP190" s="22"/>
      <c r="BQ190" s="22"/>
      <c r="BR190" s="22"/>
      <c r="BS190" s="22"/>
      <c r="BT190" s="22"/>
      <c r="BU190" s="22"/>
      <c r="BV190" s="22"/>
      <c r="BW190" s="22"/>
      <c r="BX190" s="22"/>
      <c r="BY190" s="22"/>
      <c r="BZ190" s="22"/>
      <c r="CA190" s="22"/>
      <c r="CB190" s="22"/>
      <c r="CC190" s="22"/>
    </row>
    <row r="191" spans="1:38" s="166" customFormat="1" ht="39" customHeight="1">
      <c r="A191" s="410">
        <v>5</v>
      </c>
      <c r="B191" s="508" t="s">
        <v>1193</v>
      </c>
      <c r="C191" s="509"/>
      <c r="D191" s="410" t="s">
        <v>1194</v>
      </c>
      <c r="E191" s="410" t="s">
        <v>103</v>
      </c>
      <c r="F191" s="178">
        <v>120</v>
      </c>
      <c r="G191" s="178">
        <v>10</v>
      </c>
      <c r="H191" s="178">
        <v>12</v>
      </c>
      <c r="I191" s="178">
        <f>H191+G191+F191</f>
        <v>142</v>
      </c>
      <c r="J191" s="178"/>
      <c r="K191" s="373"/>
      <c r="L191" s="373"/>
      <c r="M191" s="410"/>
      <c r="N191" s="174"/>
      <c r="O191" s="195">
        <v>40</v>
      </c>
      <c r="P191" s="195">
        <v>3</v>
      </c>
      <c r="Q191" s="195">
        <v>1</v>
      </c>
      <c r="R191" s="286">
        <f>Q191+P191+O191</f>
        <v>44</v>
      </c>
      <c r="S191" s="13" t="s">
        <v>151</v>
      </c>
      <c r="T191" s="376" t="s">
        <v>1014</v>
      </c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</row>
    <row r="192" spans="1:81" ht="46.5" customHeight="1">
      <c r="A192" s="26">
        <v>6</v>
      </c>
      <c r="B192" s="532" t="s">
        <v>1151</v>
      </c>
      <c r="C192" s="532"/>
      <c r="D192" s="10" t="s">
        <v>816</v>
      </c>
      <c r="E192" s="10" t="s">
        <v>103</v>
      </c>
      <c r="F192" s="178">
        <v>120</v>
      </c>
      <c r="G192" s="178">
        <v>10</v>
      </c>
      <c r="H192" s="178">
        <v>12</v>
      </c>
      <c r="I192" s="178">
        <f t="shared" si="8"/>
        <v>142</v>
      </c>
      <c r="J192" s="172"/>
      <c r="K192" s="173"/>
      <c r="L192" s="173"/>
      <c r="M192" s="210"/>
      <c r="N192" s="174"/>
      <c r="O192" s="53">
        <v>40</v>
      </c>
      <c r="P192" s="53">
        <v>3</v>
      </c>
      <c r="Q192" s="53">
        <v>1</v>
      </c>
      <c r="R192" s="95">
        <f t="shared" si="9"/>
        <v>44</v>
      </c>
      <c r="S192" s="13" t="s">
        <v>151</v>
      </c>
      <c r="T192" s="234" t="s">
        <v>1014</v>
      </c>
      <c r="AI192" s="22"/>
      <c r="AJ192" s="22"/>
      <c r="AK192" s="22"/>
      <c r="AL192" s="22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/>
      <c r="BI192" s="22"/>
      <c r="BJ192" s="22"/>
      <c r="BK192" s="22"/>
      <c r="BL192" s="22"/>
      <c r="BM192" s="22"/>
      <c r="BN192" s="22"/>
      <c r="BO192" s="22"/>
      <c r="BP192" s="22"/>
      <c r="BQ192" s="22"/>
      <c r="BR192" s="22"/>
      <c r="BS192" s="22"/>
      <c r="BT192" s="22"/>
      <c r="BU192" s="22"/>
      <c r="BV192" s="22"/>
      <c r="BW192" s="22"/>
      <c r="BX192" s="22"/>
      <c r="BY192" s="22"/>
      <c r="BZ192" s="22"/>
      <c r="CA192" s="22"/>
      <c r="CB192" s="22"/>
      <c r="CC192" s="22"/>
    </row>
    <row r="193" spans="1:34" s="166" customFormat="1" ht="60" customHeight="1">
      <c r="A193" s="260">
        <v>7</v>
      </c>
      <c r="B193" s="575" t="s">
        <v>814</v>
      </c>
      <c r="C193" s="576"/>
      <c r="D193" s="410" t="s">
        <v>1184</v>
      </c>
      <c r="E193" s="250" t="s">
        <v>41</v>
      </c>
      <c r="F193" s="178">
        <v>120</v>
      </c>
      <c r="G193" s="178">
        <v>10</v>
      </c>
      <c r="H193" s="178">
        <v>12</v>
      </c>
      <c r="I193" s="178">
        <f t="shared" si="8"/>
        <v>142</v>
      </c>
      <c r="J193" s="172"/>
      <c r="K193" s="173"/>
      <c r="L193" s="173"/>
      <c r="M193" s="250"/>
      <c r="N193" s="174"/>
      <c r="O193" s="195"/>
      <c r="P193" s="195"/>
      <c r="Q193" s="195"/>
      <c r="R193" s="409">
        <f t="shared" si="9"/>
        <v>0</v>
      </c>
      <c r="S193" s="13" t="s">
        <v>135</v>
      </c>
      <c r="T193" s="13" t="s">
        <v>1016</v>
      </c>
      <c r="AA193" s="245"/>
      <c r="AB193" s="245"/>
      <c r="AC193" s="245"/>
      <c r="AD193" s="262"/>
      <c r="AH193" s="262"/>
    </row>
    <row r="194" spans="1:81" ht="29.25" customHeight="1">
      <c r="A194" s="97"/>
      <c r="B194" s="530" t="s">
        <v>139</v>
      </c>
      <c r="C194" s="530"/>
      <c r="D194" s="530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20"/>
      <c r="P194" s="20"/>
      <c r="Q194" s="20"/>
      <c r="R194" s="20"/>
      <c r="S194" s="13"/>
      <c r="T194" s="13"/>
      <c r="AI194" s="22"/>
      <c r="AJ194" s="22"/>
      <c r="AK194" s="22"/>
      <c r="AL194" s="22"/>
      <c r="AM194" s="22"/>
      <c r="AN194" s="22"/>
      <c r="AO194" s="22"/>
      <c r="AP194" s="22"/>
      <c r="AQ194" s="22"/>
      <c r="AR194" s="22"/>
      <c r="AS194" s="22"/>
      <c r="AT194" s="22"/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22"/>
      <c r="BQ194" s="22"/>
      <c r="BR194" s="22"/>
      <c r="BS194" s="22"/>
      <c r="BT194" s="22"/>
      <c r="BU194" s="22"/>
      <c r="BV194" s="22"/>
      <c r="BW194" s="22"/>
      <c r="BX194" s="22"/>
      <c r="BY194" s="22"/>
      <c r="BZ194" s="22"/>
      <c r="CA194" s="22"/>
      <c r="CB194" s="22"/>
      <c r="CC194" s="22"/>
    </row>
    <row r="195" spans="1:81" ht="62.25" customHeight="1">
      <c r="A195" s="26">
        <v>1</v>
      </c>
      <c r="B195" s="505" t="s">
        <v>381</v>
      </c>
      <c r="C195" s="498"/>
      <c r="D195" s="10" t="s">
        <v>1085</v>
      </c>
      <c r="E195" s="10" t="s">
        <v>82</v>
      </c>
      <c r="F195" s="178">
        <v>80</v>
      </c>
      <c r="G195" s="178">
        <v>10</v>
      </c>
      <c r="H195" s="178">
        <v>44</v>
      </c>
      <c r="I195" s="178">
        <f aca="true" t="shared" si="10" ref="I195:I200">H195+G195+F195</f>
        <v>134</v>
      </c>
      <c r="J195" s="172"/>
      <c r="K195" s="29"/>
      <c r="L195" s="29"/>
      <c r="M195" s="29"/>
      <c r="N195" s="175"/>
      <c r="O195" s="392">
        <v>65</v>
      </c>
      <c r="P195" s="392">
        <v>3</v>
      </c>
      <c r="Q195" s="392">
        <v>1</v>
      </c>
      <c r="R195" s="212">
        <f aca="true" t="shared" si="11" ref="R195:R200">Q195+P195+O195</f>
        <v>69</v>
      </c>
      <c r="S195" s="13" t="s">
        <v>151</v>
      </c>
      <c r="T195" s="13" t="s">
        <v>140</v>
      </c>
      <c r="AI195" s="22"/>
      <c r="AJ195" s="22"/>
      <c r="AK195" s="22"/>
      <c r="AL195" s="22"/>
      <c r="AM195" s="22"/>
      <c r="AN195" s="22"/>
      <c r="AO195" s="22"/>
      <c r="AP195" s="22"/>
      <c r="AQ195" s="22"/>
      <c r="AR195" s="22"/>
      <c r="AS195" s="22"/>
      <c r="AT195" s="22"/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/>
      <c r="BI195" s="22"/>
      <c r="BJ195" s="22"/>
      <c r="BK195" s="22"/>
      <c r="BL195" s="22"/>
      <c r="BM195" s="22"/>
      <c r="BN195" s="22"/>
      <c r="BO195" s="22"/>
      <c r="BP195" s="22"/>
      <c r="BQ195" s="22"/>
      <c r="BR195" s="22"/>
      <c r="BS195" s="22"/>
      <c r="BT195" s="22"/>
      <c r="BU195" s="22"/>
      <c r="BV195" s="22"/>
      <c r="BW195" s="22"/>
      <c r="BX195" s="22"/>
      <c r="BY195" s="22"/>
      <c r="BZ195" s="22"/>
      <c r="CA195" s="22"/>
      <c r="CB195" s="22"/>
      <c r="CC195" s="22"/>
    </row>
    <row r="196" spans="1:27" s="166" customFormat="1" ht="66.75" customHeight="1">
      <c r="A196" s="260">
        <v>2</v>
      </c>
      <c r="B196" s="508" t="s">
        <v>382</v>
      </c>
      <c r="C196" s="509"/>
      <c r="D196" s="250" t="s">
        <v>379</v>
      </c>
      <c r="E196" s="250" t="s">
        <v>82</v>
      </c>
      <c r="F196" s="178">
        <v>80</v>
      </c>
      <c r="G196" s="178">
        <v>10</v>
      </c>
      <c r="H196" s="178">
        <v>44</v>
      </c>
      <c r="I196" s="178">
        <f t="shared" si="10"/>
        <v>134</v>
      </c>
      <c r="J196" s="172"/>
      <c r="K196" s="173"/>
      <c r="L196" s="173"/>
      <c r="M196" s="173"/>
      <c r="N196" s="175"/>
      <c r="O196" s="392">
        <v>65</v>
      </c>
      <c r="P196" s="392">
        <v>3</v>
      </c>
      <c r="Q196" s="392">
        <v>1</v>
      </c>
      <c r="R196" s="212">
        <f t="shared" si="11"/>
        <v>69</v>
      </c>
      <c r="S196" s="234" t="s">
        <v>1012</v>
      </c>
      <c r="T196" s="234" t="s">
        <v>140</v>
      </c>
      <c r="AA196" s="262"/>
    </row>
    <row r="197" spans="1:81" ht="116.25" customHeight="1">
      <c r="A197" s="26">
        <v>3</v>
      </c>
      <c r="B197" s="505" t="s">
        <v>817</v>
      </c>
      <c r="C197" s="498"/>
      <c r="D197" s="10" t="s">
        <v>380</v>
      </c>
      <c r="E197" s="10" t="s">
        <v>82</v>
      </c>
      <c r="F197" s="178">
        <v>80</v>
      </c>
      <c r="G197" s="178">
        <v>10</v>
      </c>
      <c r="H197" s="178">
        <v>44</v>
      </c>
      <c r="I197" s="178">
        <f t="shared" si="10"/>
        <v>134</v>
      </c>
      <c r="J197" s="172"/>
      <c r="K197" s="29"/>
      <c r="L197" s="29"/>
      <c r="M197" s="29"/>
      <c r="N197" s="175"/>
      <c r="O197" s="392">
        <v>70</v>
      </c>
      <c r="P197" s="392">
        <v>3</v>
      </c>
      <c r="Q197" s="392">
        <v>1</v>
      </c>
      <c r="R197" s="212">
        <f t="shared" si="11"/>
        <v>74</v>
      </c>
      <c r="S197" s="234" t="s">
        <v>1012</v>
      </c>
      <c r="T197" s="13" t="s">
        <v>140</v>
      </c>
      <c r="AI197" s="22"/>
      <c r="AJ197" s="22"/>
      <c r="AK197" s="22"/>
      <c r="AL197" s="22"/>
      <c r="AM197" s="22"/>
      <c r="AN197" s="22"/>
      <c r="AO197" s="22"/>
      <c r="AP197" s="22"/>
      <c r="AQ197" s="22"/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/>
      <c r="BJ197" s="22"/>
      <c r="BK197" s="22"/>
      <c r="BL197" s="22"/>
      <c r="BM197" s="22"/>
      <c r="BN197" s="22"/>
      <c r="BO197" s="22"/>
      <c r="BP197" s="22"/>
      <c r="BQ197" s="22"/>
      <c r="BR197" s="22"/>
      <c r="BS197" s="22"/>
      <c r="BT197" s="22"/>
      <c r="BU197" s="22"/>
      <c r="BV197" s="22"/>
      <c r="BW197" s="22"/>
      <c r="BX197" s="22"/>
      <c r="BY197" s="22"/>
      <c r="BZ197" s="22"/>
      <c r="CA197" s="22"/>
      <c r="CB197" s="22"/>
      <c r="CC197" s="22"/>
    </row>
    <row r="198" spans="1:81" ht="47.25" customHeight="1">
      <c r="A198" s="26">
        <v>4</v>
      </c>
      <c r="B198" s="505" t="s">
        <v>698</v>
      </c>
      <c r="C198" s="498"/>
      <c r="D198" s="10" t="s">
        <v>1043</v>
      </c>
      <c r="E198" s="10" t="s">
        <v>103</v>
      </c>
      <c r="F198" s="178">
        <v>80</v>
      </c>
      <c r="G198" s="178">
        <v>10</v>
      </c>
      <c r="H198" s="178">
        <v>44</v>
      </c>
      <c r="I198" s="178">
        <f t="shared" si="10"/>
        <v>134</v>
      </c>
      <c r="J198" s="172"/>
      <c r="K198" s="29"/>
      <c r="L198" s="29"/>
      <c r="M198" s="29"/>
      <c r="N198" s="175"/>
      <c r="O198" s="212"/>
      <c r="P198" s="212"/>
      <c r="Q198" s="212"/>
      <c r="R198" s="287">
        <f t="shared" si="11"/>
        <v>0</v>
      </c>
      <c r="S198" s="13" t="s">
        <v>1010</v>
      </c>
      <c r="T198" s="13" t="s">
        <v>1011</v>
      </c>
      <c r="AA198" s="166"/>
      <c r="AB198" s="245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/>
      <c r="AS198" s="22"/>
      <c r="AT198" s="22"/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/>
      <c r="BI198" s="22"/>
      <c r="BJ198" s="22"/>
      <c r="BK198" s="22"/>
      <c r="BL198" s="22"/>
      <c r="BM198" s="22"/>
      <c r="BN198" s="22"/>
      <c r="BO198" s="22"/>
      <c r="BP198" s="22"/>
      <c r="BQ198" s="22"/>
      <c r="BR198" s="22"/>
      <c r="BS198" s="22"/>
      <c r="BT198" s="22"/>
      <c r="BU198" s="22"/>
      <c r="BV198" s="22"/>
      <c r="BW198" s="22"/>
      <c r="BX198" s="22"/>
      <c r="BY198" s="22"/>
      <c r="BZ198" s="22"/>
      <c r="CA198" s="22"/>
      <c r="CB198" s="22"/>
      <c r="CC198" s="22"/>
    </row>
    <row r="199" spans="1:81" ht="50.25" customHeight="1">
      <c r="A199" s="26">
        <v>5</v>
      </c>
      <c r="B199" s="505" t="s">
        <v>1006</v>
      </c>
      <c r="C199" s="498"/>
      <c r="D199" s="10" t="s">
        <v>383</v>
      </c>
      <c r="E199" s="10" t="s">
        <v>82</v>
      </c>
      <c r="F199" s="178">
        <v>80</v>
      </c>
      <c r="G199" s="178">
        <v>10</v>
      </c>
      <c r="H199" s="178">
        <v>44</v>
      </c>
      <c r="I199" s="178">
        <f t="shared" si="10"/>
        <v>134</v>
      </c>
      <c r="J199" s="172"/>
      <c r="K199" s="29"/>
      <c r="L199" s="29"/>
      <c r="M199" s="29"/>
      <c r="N199" s="175"/>
      <c r="O199" s="212"/>
      <c r="P199" s="212"/>
      <c r="Q199" s="212"/>
      <c r="R199" s="287">
        <f t="shared" si="11"/>
        <v>0</v>
      </c>
      <c r="S199" s="13" t="s">
        <v>1009</v>
      </c>
      <c r="T199" s="13" t="s">
        <v>140</v>
      </c>
      <c r="AA199" s="166"/>
      <c r="AB199" s="245"/>
      <c r="AI199" s="22"/>
      <c r="AJ199" s="22"/>
      <c r="AK199" s="22"/>
      <c r="AL199" s="22"/>
      <c r="AM199" s="22"/>
      <c r="AN199" s="22"/>
      <c r="AO199" s="22"/>
      <c r="AP199" s="22"/>
      <c r="AQ199" s="22"/>
      <c r="AR199" s="22"/>
      <c r="AS199" s="22"/>
      <c r="AT199" s="22"/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/>
      <c r="BI199" s="22"/>
      <c r="BJ199" s="22"/>
      <c r="BK199" s="22"/>
      <c r="BL199" s="22"/>
      <c r="BM199" s="22"/>
      <c r="BN199" s="22"/>
      <c r="BO199" s="22"/>
      <c r="BP199" s="22"/>
      <c r="BQ199" s="22"/>
      <c r="BR199" s="22"/>
      <c r="BS199" s="22"/>
      <c r="BT199" s="22"/>
      <c r="BU199" s="22"/>
      <c r="BV199" s="22"/>
      <c r="BW199" s="22"/>
      <c r="BX199" s="22"/>
      <c r="BY199" s="22"/>
      <c r="BZ199" s="22"/>
      <c r="CA199" s="22"/>
      <c r="CB199" s="22"/>
      <c r="CC199" s="22"/>
    </row>
    <row r="200" spans="1:81" ht="58.5" customHeight="1">
      <c r="A200" s="26">
        <v>6</v>
      </c>
      <c r="B200" s="505" t="s">
        <v>1007</v>
      </c>
      <c r="C200" s="498"/>
      <c r="D200" s="10" t="s">
        <v>384</v>
      </c>
      <c r="E200" s="10" t="s">
        <v>82</v>
      </c>
      <c r="F200" s="178">
        <v>80</v>
      </c>
      <c r="G200" s="178">
        <v>10</v>
      </c>
      <c r="H200" s="178">
        <v>44</v>
      </c>
      <c r="I200" s="178">
        <f t="shared" si="10"/>
        <v>134</v>
      </c>
      <c r="J200" s="172"/>
      <c r="K200" s="29"/>
      <c r="L200" s="29"/>
      <c r="M200" s="29"/>
      <c r="N200" s="175"/>
      <c r="O200" s="212"/>
      <c r="P200" s="212"/>
      <c r="Q200" s="212"/>
      <c r="R200" s="287">
        <f t="shared" si="11"/>
        <v>0</v>
      </c>
      <c r="S200" s="13" t="s">
        <v>1008</v>
      </c>
      <c r="T200" s="13" t="s">
        <v>140</v>
      </c>
      <c r="AA200" s="166"/>
      <c r="AB200" s="262"/>
      <c r="AI200" s="22"/>
      <c r="AJ200" s="22"/>
      <c r="AK200" s="22"/>
      <c r="AL200" s="22"/>
      <c r="AM200" s="22"/>
      <c r="AN200" s="22"/>
      <c r="AO200" s="22"/>
      <c r="AP200" s="22"/>
      <c r="AQ200" s="22"/>
      <c r="AR200" s="22"/>
      <c r="AS200" s="22"/>
      <c r="AT200" s="22"/>
      <c r="AU200" s="22"/>
      <c r="AV200" s="22"/>
      <c r="AW200" s="22"/>
      <c r="AX200" s="22"/>
      <c r="AY200" s="22"/>
      <c r="AZ200" s="22"/>
      <c r="BA200" s="22"/>
      <c r="BB200" s="22"/>
      <c r="BC200" s="22"/>
      <c r="BD200" s="22"/>
      <c r="BE200" s="22"/>
      <c r="BF200" s="22"/>
      <c r="BG200" s="22"/>
      <c r="BH200" s="22"/>
      <c r="BI200" s="22"/>
      <c r="BJ200" s="22"/>
      <c r="BK200" s="22"/>
      <c r="BL200" s="22"/>
      <c r="BM200" s="22"/>
      <c r="BN200" s="22"/>
      <c r="BO200" s="22"/>
      <c r="BP200" s="22"/>
      <c r="BQ200" s="22"/>
      <c r="BR200" s="22"/>
      <c r="BS200" s="22"/>
      <c r="BT200" s="22"/>
      <c r="BU200" s="22"/>
      <c r="BV200" s="22"/>
      <c r="BW200" s="22"/>
      <c r="BX200" s="22"/>
      <c r="BY200" s="22"/>
      <c r="BZ200" s="22"/>
      <c r="CA200" s="22"/>
      <c r="CB200" s="22"/>
      <c r="CC200" s="22"/>
    </row>
    <row r="201" spans="1:81" ht="29.25" customHeight="1">
      <c r="A201" s="13"/>
      <c r="B201" s="530" t="s">
        <v>141</v>
      </c>
      <c r="C201" s="530"/>
      <c r="D201" s="530"/>
      <c r="E201" s="13"/>
      <c r="F201" s="13"/>
      <c r="G201" s="13"/>
      <c r="H201" s="13"/>
      <c r="I201" s="13"/>
      <c r="J201" s="13"/>
      <c r="K201" s="20"/>
      <c r="L201" s="20"/>
      <c r="M201" s="13"/>
      <c r="N201" s="13"/>
      <c r="O201" s="13"/>
      <c r="P201" s="13"/>
      <c r="Q201" s="13"/>
      <c r="R201" s="20"/>
      <c r="S201" s="13"/>
      <c r="T201" s="13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/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/>
      <c r="BI201" s="22"/>
      <c r="BJ201" s="22"/>
      <c r="BK201" s="22"/>
      <c r="BL201" s="22"/>
      <c r="BM201" s="22"/>
      <c r="BN201" s="22"/>
      <c r="BO201" s="22"/>
      <c r="BP201" s="22"/>
      <c r="BQ201" s="22"/>
      <c r="BR201" s="22"/>
      <c r="BS201" s="22"/>
      <c r="BT201" s="22"/>
      <c r="BU201" s="22"/>
      <c r="BV201" s="22"/>
      <c r="BW201" s="22"/>
      <c r="BX201" s="22"/>
      <c r="BY201" s="22"/>
      <c r="BZ201" s="22"/>
      <c r="CA201" s="22"/>
      <c r="CB201" s="22"/>
      <c r="CC201" s="22"/>
    </row>
    <row r="202" spans="1:81" ht="33.75" customHeight="1">
      <c r="A202" s="9">
        <v>1</v>
      </c>
      <c r="B202" s="541" t="s">
        <v>385</v>
      </c>
      <c r="C202" s="542"/>
      <c r="D202" s="9" t="s">
        <v>386</v>
      </c>
      <c r="E202" s="9" t="s">
        <v>41</v>
      </c>
      <c r="F202" s="178">
        <v>40</v>
      </c>
      <c r="G202" s="178">
        <v>10</v>
      </c>
      <c r="H202" s="178">
        <v>12</v>
      </c>
      <c r="I202" s="178">
        <f aca="true" t="shared" si="12" ref="I202:I207">H202+G202+F202</f>
        <v>62</v>
      </c>
      <c r="J202" s="172"/>
      <c r="K202" s="176"/>
      <c r="L202" s="176"/>
      <c r="M202" s="177"/>
      <c r="N202" s="177"/>
      <c r="O202" s="178"/>
      <c r="P202" s="178">
        <v>1</v>
      </c>
      <c r="Q202" s="178"/>
      <c r="R202" s="372">
        <f aca="true" t="shared" si="13" ref="R202:R207">Q202+P202+O202</f>
        <v>1</v>
      </c>
      <c r="S202" s="13" t="s">
        <v>142</v>
      </c>
      <c r="T202" s="13" t="s">
        <v>142</v>
      </c>
      <c r="AI202" s="22"/>
      <c r="AJ202" s="22"/>
      <c r="AK202" s="22"/>
      <c r="AL202" s="22"/>
      <c r="AM202" s="22"/>
      <c r="AN202" s="22"/>
      <c r="AO202" s="22"/>
      <c r="AP202" s="22"/>
      <c r="AQ202" s="22"/>
      <c r="AR202" s="22"/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/>
      <c r="BD202" s="22"/>
      <c r="BE202" s="22"/>
      <c r="BF202" s="22"/>
      <c r="BG202" s="22"/>
      <c r="BH202" s="22"/>
      <c r="BI202" s="22"/>
      <c r="BJ202" s="22"/>
      <c r="BK202" s="22"/>
      <c r="BL202" s="22"/>
      <c r="BM202" s="22"/>
      <c r="BN202" s="22"/>
      <c r="BO202" s="22"/>
      <c r="BP202" s="22"/>
      <c r="BQ202" s="22"/>
      <c r="BR202" s="22"/>
      <c r="BS202" s="22"/>
      <c r="BT202" s="22"/>
      <c r="BU202" s="22"/>
      <c r="BV202" s="22"/>
      <c r="BW202" s="22"/>
      <c r="BX202" s="22"/>
      <c r="BY202" s="22"/>
      <c r="BZ202" s="22"/>
      <c r="CA202" s="22"/>
      <c r="CB202" s="22"/>
      <c r="CC202" s="22"/>
    </row>
    <row r="203" spans="1:81" ht="36" customHeight="1">
      <c r="A203" s="9">
        <v>2</v>
      </c>
      <c r="B203" s="541" t="s">
        <v>143</v>
      </c>
      <c r="C203" s="542"/>
      <c r="D203" s="9" t="s">
        <v>387</v>
      </c>
      <c r="E203" s="9" t="s">
        <v>41</v>
      </c>
      <c r="F203" s="178">
        <v>40</v>
      </c>
      <c r="G203" s="178">
        <v>10</v>
      </c>
      <c r="H203" s="178">
        <v>12</v>
      </c>
      <c r="I203" s="178">
        <f t="shared" si="12"/>
        <v>62</v>
      </c>
      <c r="J203" s="172"/>
      <c r="K203" s="176"/>
      <c r="L203" s="176"/>
      <c r="M203" s="177"/>
      <c r="N203" s="177"/>
      <c r="O203" s="178"/>
      <c r="P203" s="178">
        <v>1</v>
      </c>
      <c r="Q203" s="178"/>
      <c r="R203" s="372">
        <f t="shared" si="13"/>
        <v>1</v>
      </c>
      <c r="S203" s="13" t="s">
        <v>142</v>
      </c>
      <c r="T203" s="13" t="s">
        <v>142</v>
      </c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/>
      <c r="BJ203" s="22"/>
      <c r="BK203" s="22"/>
      <c r="BL203" s="22"/>
      <c r="BM203" s="22"/>
      <c r="BN203" s="22"/>
      <c r="BO203" s="22"/>
      <c r="BP203" s="22"/>
      <c r="BQ203" s="22"/>
      <c r="BR203" s="22"/>
      <c r="BS203" s="22"/>
      <c r="BT203" s="22"/>
      <c r="BU203" s="22"/>
      <c r="BV203" s="22"/>
      <c r="BW203" s="22"/>
      <c r="BX203" s="22"/>
      <c r="BY203" s="22"/>
      <c r="BZ203" s="22"/>
      <c r="CA203" s="22"/>
      <c r="CB203" s="22"/>
      <c r="CC203" s="22"/>
    </row>
    <row r="204" spans="1:81" ht="39.75" customHeight="1">
      <c r="A204" s="9">
        <v>3</v>
      </c>
      <c r="B204" s="541" t="s">
        <v>388</v>
      </c>
      <c r="C204" s="542"/>
      <c r="D204" s="9" t="s">
        <v>395</v>
      </c>
      <c r="E204" s="9" t="s">
        <v>41</v>
      </c>
      <c r="F204" s="178">
        <v>40</v>
      </c>
      <c r="G204" s="178">
        <v>10</v>
      </c>
      <c r="H204" s="178">
        <v>12</v>
      </c>
      <c r="I204" s="178">
        <f t="shared" si="12"/>
        <v>62</v>
      </c>
      <c r="J204" s="172"/>
      <c r="K204" s="176"/>
      <c r="L204" s="176"/>
      <c r="M204" s="177"/>
      <c r="N204" s="177"/>
      <c r="O204" s="178"/>
      <c r="P204" s="178">
        <v>1</v>
      </c>
      <c r="Q204" s="178"/>
      <c r="R204" s="372">
        <f t="shared" si="13"/>
        <v>1</v>
      </c>
      <c r="S204" s="13" t="s">
        <v>142</v>
      </c>
      <c r="T204" s="13" t="s">
        <v>142</v>
      </c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/>
      <c r="BJ204" s="22"/>
      <c r="BK204" s="22"/>
      <c r="BL204" s="22"/>
      <c r="BM204" s="22"/>
      <c r="BN204" s="22"/>
      <c r="BO204" s="22"/>
      <c r="BP204" s="22"/>
      <c r="BQ204" s="22"/>
      <c r="BR204" s="22"/>
      <c r="BS204" s="22"/>
      <c r="BT204" s="22"/>
      <c r="BU204" s="22"/>
      <c r="BV204" s="22"/>
      <c r="BW204" s="22"/>
      <c r="BX204" s="22"/>
      <c r="BY204" s="22"/>
      <c r="BZ204" s="22"/>
      <c r="CA204" s="22"/>
      <c r="CB204" s="22"/>
      <c r="CC204" s="22"/>
    </row>
    <row r="205" spans="1:81" ht="36" customHeight="1">
      <c r="A205" s="9">
        <v>4</v>
      </c>
      <c r="B205" s="541" t="s">
        <v>392</v>
      </c>
      <c r="C205" s="542"/>
      <c r="D205" s="9" t="s">
        <v>391</v>
      </c>
      <c r="E205" s="9" t="s">
        <v>41</v>
      </c>
      <c r="F205" s="178">
        <v>40</v>
      </c>
      <c r="G205" s="178">
        <v>10</v>
      </c>
      <c r="H205" s="178">
        <v>12</v>
      </c>
      <c r="I205" s="178">
        <f t="shared" si="12"/>
        <v>62</v>
      </c>
      <c r="J205" s="172"/>
      <c r="K205" s="176"/>
      <c r="L205" s="176"/>
      <c r="M205" s="177"/>
      <c r="N205" s="177"/>
      <c r="O205" s="178"/>
      <c r="P205" s="178">
        <v>1</v>
      </c>
      <c r="Q205" s="178"/>
      <c r="R205" s="372">
        <f t="shared" si="13"/>
        <v>1</v>
      </c>
      <c r="S205" s="13" t="s">
        <v>142</v>
      </c>
      <c r="T205" s="13" t="s">
        <v>142</v>
      </c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/>
      <c r="AW205" s="22"/>
      <c r="AX205" s="22"/>
      <c r="AY205" s="22"/>
      <c r="AZ205" s="22"/>
      <c r="BA205" s="22"/>
      <c r="BB205" s="22"/>
      <c r="BC205" s="22"/>
      <c r="BD205" s="22"/>
      <c r="BE205" s="22"/>
      <c r="BF205" s="22"/>
      <c r="BG205" s="22"/>
      <c r="BH205" s="22"/>
      <c r="BI205" s="22"/>
      <c r="BJ205" s="22"/>
      <c r="BK205" s="22"/>
      <c r="BL205" s="22"/>
      <c r="BM205" s="22"/>
      <c r="BN205" s="22"/>
      <c r="BO205" s="22"/>
      <c r="BP205" s="22"/>
      <c r="BQ205" s="22"/>
      <c r="BR205" s="22"/>
      <c r="BS205" s="22"/>
      <c r="BT205" s="22"/>
      <c r="BU205" s="22"/>
      <c r="BV205" s="22"/>
      <c r="BW205" s="22"/>
      <c r="BX205" s="22"/>
      <c r="BY205" s="22"/>
      <c r="BZ205" s="22"/>
      <c r="CA205" s="22"/>
      <c r="CB205" s="22"/>
      <c r="CC205" s="22"/>
    </row>
    <row r="206" spans="1:81" ht="41.25" customHeight="1">
      <c r="A206" s="9">
        <v>5</v>
      </c>
      <c r="B206" s="541" t="s">
        <v>393</v>
      </c>
      <c r="C206" s="542"/>
      <c r="D206" s="9" t="s">
        <v>389</v>
      </c>
      <c r="E206" s="9" t="s">
        <v>41</v>
      </c>
      <c r="F206" s="178">
        <v>40</v>
      </c>
      <c r="G206" s="178">
        <v>10</v>
      </c>
      <c r="H206" s="178">
        <v>12</v>
      </c>
      <c r="I206" s="178">
        <f t="shared" si="12"/>
        <v>62</v>
      </c>
      <c r="J206" s="172"/>
      <c r="K206" s="176"/>
      <c r="L206" s="176"/>
      <c r="M206" s="177"/>
      <c r="N206" s="177"/>
      <c r="O206" s="178"/>
      <c r="P206" s="178">
        <v>1</v>
      </c>
      <c r="Q206" s="178"/>
      <c r="R206" s="372">
        <f t="shared" si="13"/>
        <v>1</v>
      </c>
      <c r="S206" s="13" t="s">
        <v>142</v>
      </c>
      <c r="T206" s="13" t="s">
        <v>142</v>
      </c>
      <c r="AI206" s="22"/>
      <c r="AJ206" s="22"/>
      <c r="AK206" s="22"/>
      <c r="AL206" s="22"/>
      <c r="AM206" s="22"/>
      <c r="AN206" s="22"/>
      <c r="AO206" s="22"/>
      <c r="AP206" s="22"/>
      <c r="AQ206" s="22"/>
      <c r="AR206" s="22"/>
      <c r="AS206" s="22"/>
      <c r="AT206" s="22"/>
      <c r="AU206" s="22"/>
      <c r="AV206" s="22"/>
      <c r="AW206" s="22"/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/>
      <c r="BI206" s="22"/>
      <c r="BJ206" s="22"/>
      <c r="BK206" s="22"/>
      <c r="BL206" s="22"/>
      <c r="BM206" s="22"/>
      <c r="BN206" s="22"/>
      <c r="BO206" s="22"/>
      <c r="BP206" s="22"/>
      <c r="BQ206" s="22"/>
      <c r="BR206" s="22"/>
      <c r="BS206" s="22"/>
      <c r="BT206" s="22"/>
      <c r="BU206" s="22"/>
      <c r="BV206" s="22"/>
      <c r="BW206" s="22"/>
      <c r="BX206" s="22"/>
      <c r="BY206" s="22"/>
      <c r="BZ206" s="22"/>
      <c r="CA206" s="22"/>
      <c r="CB206" s="22"/>
      <c r="CC206" s="22"/>
    </row>
    <row r="207" spans="1:81" ht="49.5" customHeight="1">
      <c r="A207" s="9">
        <v>6</v>
      </c>
      <c r="B207" s="541" t="s">
        <v>394</v>
      </c>
      <c r="C207" s="542"/>
      <c r="D207" s="9" t="s">
        <v>390</v>
      </c>
      <c r="E207" s="9" t="s">
        <v>41</v>
      </c>
      <c r="F207" s="178">
        <v>40</v>
      </c>
      <c r="G207" s="178">
        <v>10</v>
      </c>
      <c r="H207" s="178">
        <v>12</v>
      </c>
      <c r="I207" s="178">
        <f t="shared" si="12"/>
        <v>62</v>
      </c>
      <c r="J207" s="172"/>
      <c r="K207" s="176"/>
      <c r="L207" s="176"/>
      <c r="M207" s="177"/>
      <c r="N207" s="177"/>
      <c r="O207" s="178"/>
      <c r="P207" s="178">
        <v>1</v>
      </c>
      <c r="Q207" s="178"/>
      <c r="R207" s="372">
        <f t="shared" si="13"/>
        <v>1</v>
      </c>
      <c r="S207" s="13" t="s">
        <v>142</v>
      </c>
      <c r="T207" s="13" t="s">
        <v>142</v>
      </c>
      <c r="AI207" s="22"/>
      <c r="AJ207" s="22"/>
      <c r="AK207" s="22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</row>
    <row r="208" spans="1:27" ht="30" customHeight="1">
      <c r="A208" s="9"/>
      <c r="B208" s="572" t="s">
        <v>144</v>
      </c>
      <c r="C208" s="572"/>
      <c r="D208" s="572"/>
      <c r="E208" s="321"/>
      <c r="F208" s="35"/>
      <c r="G208" s="35"/>
      <c r="H208" s="35"/>
      <c r="I208" s="35"/>
      <c r="J208" s="35"/>
      <c r="K208" s="35"/>
      <c r="L208" s="35"/>
      <c r="M208" s="9"/>
      <c r="N208" s="9"/>
      <c r="O208" s="9"/>
      <c r="P208" s="35"/>
      <c r="Q208" s="9"/>
      <c r="R208" s="35"/>
      <c r="S208" s="25"/>
      <c r="T208" s="25"/>
      <c r="AA208" s="166"/>
    </row>
    <row r="209" spans="1:27" ht="48" customHeight="1">
      <c r="A209" s="9">
        <v>1</v>
      </c>
      <c r="B209" s="538" t="s">
        <v>145</v>
      </c>
      <c r="C209" s="538"/>
      <c r="D209" s="360" t="s">
        <v>1055</v>
      </c>
      <c r="E209" s="25" t="s">
        <v>41</v>
      </c>
      <c r="F209" s="9">
        <v>40</v>
      </c>
      <c r="G209" s="9">
        <v>10</v>
      </c>
      <c r="H209" s="9">
        <v>12</v>
      </c>
      <c r="I209" s="9">
        <f>H209+G209+F209</f>
        <v>62</v>
      </c>
      <c r="J209" s="35"/>
      <c r="K209" s="35"/>
      <c r="L209" s="35"/>
      <c r="M209" s="9"/>
      <c r="N209" s="9"/>
      <c r="O209" s="9"/>
      <c r="P209" s="9">
        <v>3</v>
      </c>
      <c r="Q209" s="9"/>
      <c r="R209" s="35">
        <f>Q209+P209+O209</f>
        <v>3</v>
      </c>
      <c r="S209" s="25" t="s">
        <v>146</v>
      </c>
      <c r="T209" s="25" t="s">
        <v>1145</v>
      </c>
      <c r="AA209" s="245"/>
    </row>
    <row r="210" spans="1:27" ht="38.25" customHeight="1">
      <c r="A210" s="9">
        <v>2</v>
      </c>
      <c r="B210" s="538" t="s">
        <v>148</v>
      </c>
      <c r="C210" s="538"/>
      <c r="D210" s="360" t="s">
        <v>1056</v>
      </c>
      <c r="E210" s="25" t="s">
        <v>41</v>
      </c>
      <c r="F210" s="9">
        <v>40</v>
      </c>
      <c r="G210" s="9">
        <v>10</v>
      </c>
      <c r="H210" s="9">
        <v>12</v>
      </c>
      <c r="I210" s="9">
        <f>H210+G210+F210</f>
        <v>62</v>
      </c>
      <c r="J210" s="35"/>
      <c r="K210" s="35"/>
      <c r="L210" s="35"/>
      <c r="M210" s="9"/>
      <c r="N210" s="9"/>
      <c r="O210" s="9">
        <v>10</v>
      </c>
      <c r="P210" s="9">
        <v>3</v>
      </c>
      <c r="Q210" s="9">
        <v>1</v>
      </c>
      <c r="R210" s="35">
        <f>Q210+P210+O210</f>
        <v>14</v>
      </c>
      <c r="S210" s="25" t="s">
        <v>146</v>
      </c>
      <c r="T210" s="25" t="s">
        <v>147</v>
      </c>
      <c r="AA210" s="166"/>
    </row>
    <row r="211" spans="1:27" ht="29.25" customHeight="1">
      <c r="A211" s="23"/>
      <c r="B211" s="518" t="s">
        <v>149</v>
      </c>
      <c r="C211" s="518"/>
      <c r="D211" s="518"/>
      <c r="E211" s="13"/>
      <c r="F211" s="23"/>
      <c r="G211" s="23"/>
      <c r="H211" s="23"/>
      <c r="I211" s="23"/>
      <c r="J211" s="23"/>
      <c r="K211" s="97"/>
      <c r="L211" s="97"/>
      <c r="M211" s="23"/>
      <c r="N211" s="25"/>
      <c r="O211" s="23"/>
      <c r="P211" s="23"/>
      <c r="Q211" s="23"/>
      <c r="R211" s="97"/>
      <c r="S211" s="23"/>
      <c r="T211" s="23"/>
      <c r="AA211" s="166"/>
    </row>
    <row r="212" spans="1:27" ht="39.75" customHeight="1">
      <c r="A212" s="10">
        <v>1</v>
      </c>
      <c r="B212" s="533" t="s">
        <v>907</v>
      </c>
      <c r="C212" s="533"/>
      <c r="D212" s="375" t="s">
        <v>396</v>
      </c>
      <c r="E212" s="180" t="s">
        <v>150</v>
      </c>
      <c r="F212" s="178">
        <v>80</v>
      </c>
      <c r="G212" s="178">
        <v>10</v>
      </c>
      <c r="H212" s="178">
        <v>32</v>
      </c>
      <c r="I212" s="178">
        <f>H212+G212+F212</f>
        <v>122</v>
      </c>
      <c r="J212" s="172"/>
      <c r="K212" s="173"/>
      <c r="L212" s="173"/>
      <c r="M212" s="173"/>
      <c r="N212" s="179"/>
      <c r="O212" s="392">
        <v>32</v>
      </c>
      <c r="P212" s="392">
        <v>3</v>
      </c>
      <c r="Q212" s="392">
        <v>1</v>
      </c>
      <c r="R212" s="212">
        <f>Q212+P212+O212</f>
        <v>36</v>
      </c>
      <c r="S212" s="25" t="s">
        <v>910</v>
      </c>
      <c r="T212" s="25" t="s">
        <v>911</v>
      </c>
      <c r="AA212" s="345"/>
    </row>
    <row r="213" spans="1:27" ht="88.5" customHeight="1">
      <c r="A213" s="10">
        <v>2</v>
      </c>
      <c r="B213" s="503" t="s">
        <v>1148</v>
      </c>
      <c r="C213" s="504"/>
      <c r="D213" s="180" t="s">
        <v>397</v>
      </c>
      <c r="E213" s="180" t="s">
        <v>103</v>
      </c>
      <c r="F213" s="178">
        <v>120</v>
      </c>
      <c r="G213" s="178">
        <v>14</v>
      </c>
      <c r="H213" s="178">
        <v>32</v>
      </c>
      <c r="I213" s="178">
        <f aca="true" t="shared" si="14" ref="I213:I221">H213+G213+F213</f>
        <v>166</v>
      </c>
      <c r="J213" s="172"/>
      <c r="K213" s="173"/>
      <c r="L213" s="173"/>
      <c r="M213" s="173"/>
      <c r="N213" s="179"/>
      <c r="O213" s="392">
        <v>32</v>
      </c>
      <c r="P213" s="392">
        <v>3</v>
      </c>
      <c r="Q213" s="392">
        <v>1</v>
      </c>
      <c r="R213" s="212">
        <f>Q213+P213+O213</f>
        <v>36</v>
      </c>
      <c r="S213" s="25" t="s">
        <v>910</v>
      </c>
      <c r="T213" s="25" t="s">
        <v>912</v>
      </c>
      <c r="AA213" s="346"/>
    </row>
    <row r="214" spans="1:27" ht="67.5" customHeight="1">
      <c r="A214" s="10">
        <v>3</v>
      </c>
      <c r="B214" s="503" t="s">
        <v>398</v>
      </c>
      <c r="C214" s="504"/>
      <c r="D214" s="180" t="s">
        <v>399</v>
      </c>
      <c r="E214" s="180" t="s">
        <v>41</v>
      </c>
      <c r="F214" s="178">
        <v>80</v>
      </c>
      <c r="G214" s="178">
        <v>10</v>
      </c>
      <c r="H214" s="178">
        <v>32</v>
      </c>
      <c r="I214" s="178">
        <f t="shared" si="14"/>
        <v>122</v>
      </c>
      <c r="J214" s="172"/>
      <c r="K214" s="173"/>
      <c r="L214" s="173"/>
      <c r="M214" s="173"/>
      <c r="N214" s="179"/>
      <c r="O214" s="392"/>
      <c r="P214" s="392"/>
      <c r="Q214" s="392"/>
      <c r="R214" s="287">
        <v>0</v>
      </c>
      <c r="S214" s="13" t="s">
        <v>913</v>
      </c>
      <c r="T214" s="25" t="s">
        <v>914</v>
      </c>
      <c r="AA214" s="346"/>
    </row>
    <row r="215" spans="1:27" ht="45" customHeight="1">
      <c r="A215" s="10">
        <v>4</v>
      </c>
      <c r="B215" s="511" t="s">
        <v>401</v>
      </c>
      <c r="C215" s="511"/>
      <c r="D215" s="181" t="s">
        <v>402</v>
      </c>
      <c r="E215" s="182" t="s">
        <v>152</v>
      </c>
      <c r="F215" s="178">
        <v>80</v>
      </c>
      <c r="G215" s="178">
        <v>10</v>
      </c>
      <c r="H215" s="178">
        <v>32</v>
      </c>
      <c r="I215" s="178">
        <f t="shared" si="14"/>
        <v>122</v>
      </c>
      <c r="J215" s="172"/>
      <c r="K215" s="173"/>
      <c r="L215" s="173"/>
      <c r="M215" s="173"/>
      <c r="N215" s="179"/>
      <c r="O215" s="392"/>
      <c r="P215" s="392"/>
      <c r="Q215" s="392"/>
      <c r="R215" s="287">
        <f>Q215+P215+O215</f>
        <v>0</v>
      </c>
      <c r="S215" s="13" t="s">
        <v>915</v>
      </c>
      <c r="T215" s="25" t="s">
        <v>916</v>
      </c>
      <c r="AA215" s="343"/>
    </row>
    <row r="216" spans="1:27" ht="57" customHeight="1">
      <c r="A216" s="10">
        <v>5</v>
      </c>
      <c r="B216" s="481" t="s">
        <v>1086</v>
      </c>
      <c r="C216" s="482"/>
      <c r="D216" s="375" t="s">
        <v>404</v>
      </c>
      <c r="E216" s="180" t="s">
        <v>153</v>
      </c>
      <c r="F216" s="178">
        <v>80</v>
      </c>
      <c r="G216" s="178">
        <v>10</v>
      </c>
      <c r="H216" s="178">
        <v>32</v>
      </c>
      <c r="I216" s="178">
        <f t="shared" si="14"/>
        <v>122</v>
      </c>
      <c r="J216" s="172"/>
      <c r="K216" s="173"/>
      <c r="L216" s="173"/>
      <c r="M216" s="173"/>
      <c r="N216" s="179"/>
      <c r="O216" s="392">
        <v>32</v>
      </c>
      <c r="P216" s="392">
        <v>5</v>
      </c>
      <c r="Q216" s="392">
        <v>1</v>
      </c>
      <c r="R216" s="212">
        <f>Q216+P216+O216</f>
        <v>38</v>
      </c>
      <c r="S216" s="25" t="s">
        <v>910</v>
      </c>
      <c r="T216" s="25" t="s">
        <v>917</v>
      </c>
      <c r="AA216" s="187"/>
    </row>
    <row r="217" spans="1:27" ht="60" customHeight="1">
      <c r="A217" s="10">
        <v>6</v>
      </c>
      <c r="B217" s="481" t="s">
        <v>908</v>
      </c>
      <c r="C217" s="482"/>
      <c r="D217" s="375" t="s">
        <v>405</v>
      </c>
      <c r="E217" s="180" t="s">
        <v>153</v>
      </c>
      <c r="F217" s="178">
        <v>80</v>
      </c>
      <c r="G217" s="178">
        <v>10</v>
      </c>
      <c r="H217" s="178">
        <v>32</v>
      </c>
      <c r="I217" s="178">
        <f t="shared" si="14"/>
        <v>122</v>
      </c>
      <c r="J217" s="172"/>
      <c r="K217" s="173"/>
      <c r="L217" s="173"/>
      <c r="M217" s="173"/>
      <c r="N217" s="179"/>
      <c r="O217" s="212"/>
      <c r="P217" s="212"/>
      <c r="Q217" s="212"/>
      <c r="R217" s="287">
        <v>0</v>
      </c>
      <c r="S217" s="13" t="s">
        <v>918</v>
      </c>
      <c r="T217" s="25" t="s">
        <v>917</v>
      </c>
      <c r="AA217" s="187"/>
    </row>
    <row r="218" spans="1:27" ht="63" customHeight="1">
      <c r="A218" s="10">
        <v>7</v>
      </c>
      <c r="B218" s="511" t="s">
        <v>909</v>
      </c>
      <c r="C218" s="511"/>
      <c r="D218" s="180" t="s">
        <v>403</v>
      </c>
      <c r="E218" s="180" t="s">
        <v>150</v>
      </c>
      <c r="F218" s="178">
        <v>80</v>
      </c>
      <c r="G218" s="178">
        <v>10</v>
      </c>
      <c r="H218" s="178">
        <v>32</v>
      </c>
      <c r="I218" s="178">
        <f t="shared" si="14"/>
        <v>122</v>
      </c>
      <c r="J218" s="172"/>
      <c r="K218" s="173"/>
      <c r="L218" s="173"/>
      <c r="M218" s="173"/>
      <c r="N218" s="179"/>
      <c r="O218" s="212"/>
      <c r="P218" s="212"/>
      <c r="Q218" s="212"/>
      <c r="R218" s="287">
        <f>Q218+P218+O218</f>
        <v>0</v>
      </c>
      <c r="S218" s="13" t="s">
        <v>919</v>
      </c>
      <c r="T218" s="25" t="s">
        <v>911</v>
      </c>
      <c r="AA218" s="187"/>
    </row>
    <row r="219" spans="1:28" s="166" customFormat="1" ht="66" customHeight="1">
      <c r="A219" s="250">
        <v>8</v>
      </c>
      <c r="B219" s="503" t="s">
        <v>699</v>
      </c>
      <c r="C219" s="504"/>
      <c r="D219" s="180" t="s">
        <v>400</v>
      </c>
      <c r="E219" s="180" t="s">
        <v>41</v>
      </c>
      <c r="F219" s="178">
        <v>80</v>
      </c>
      <c r="G219" s="178">
        <v>10</v>
      </c>
      <c r="H219" s="178">
        <v>32</v>
      </c>
      <c r="I219" s="178">
        <f t="shared" si="14"/>
        <v>122</v>
      </c>
      <c r="J219" s="172"/>
      <c r="K219" s="173"/>
      <c r="L219" s="173"/>
      <c r="M219" s="173"/>
      <c r="N219" s="179"/>
      <c r="O219" s="392">
        <v>20</v>
      </c>
      <c r="P219" s="392"/>
      <c r="Q219" s="392"/>
      <c r="R219" s="212">
        <f>Q219+P219+O219</f>
        <v>20</v>
      </c>
      <c r="S219" s="25" t="s">
        <v>1004</v>
      </c>
      <c r="T219" s="25" t="s">
        <v>920</v>
      </c>
      <c r="AA219" s="344"/>
      <c r="AB219" s="262"/>
    </row>
    <row r="220" spans="1:27" ht="60.75" customHeight="1">
      <c r="A220" s="10">
        <v>9</v>
      </c>
      <c r="B220" s="481" t="s">
        <v>408</v>
      </c>
      <c r="C220" s="482"/>
      <c r="D220" s="180" t="s">
        <v>1079</v>
      </c>
      <c r="E220" s="180" t="s">
        <v>103</v>
      </c>
      <c r="F220" s="178">
        <v>120</v>
      </c>
      <c r="G220" s="178">
        <v>10</v>
      </c>
      <c r="H220" s="178">
        <v>32</v>
      </c>
      <c r="I220" s="178">
        <f t="shared" si="14"/>
        <v>162</v>
      </c>
      <c r="J220" s="172"/>
      <c r="K220" s="173"/>
      <c r="L220" s="173"/>
      <c r="M220" s="173"/>
      <c r="N220" s="179"/>
      <c r="O220" s="392">
        <v>130</v>
      </c>
      <c r="P220" s="392">
        <v>40</v>
      </c>
      <c r="Q220" s="392">
        <v>5</v>
      </c>
      <c r="R220" s="212">
        <f>Q220+P220+O220</f>
        <v>175</v>
      </c>
      <c r="S220" s="25" t="s">
        <v>1005</v>
      </c>
      <c r="T220" s="25" t="s">
        <v>912</v>
      </c>
      <c r="U220" s="166"/>
      <c r="V220" s="166"/>
      <c r="W220" s="166"/>
      <c r="X220" s="166"/>
      <c r="Y220" s="166"/>
      <c r="Z220" s="166"/>
      <c r="AA220" s="302"/>
    </row>
    <row r="221" spans="1:27" ht="38.25" customHeight="1">
      <c r="A221" s="10">
        <v>10</v>
      </c>
      <c r="B221" s="481" t="s">
        <v>406</v>
      </c>
      <c r="C221" s="482"/>
      <c r="D221" s="180" t="s">
        <v>407</v>
      </c>
      <c r="E221" s="180" t="s">
        <v>153</v>
      </c>
      <c r="F221" s="178">
        <v>80</v>
      </c>
      <c r="G221" s="178">
        <v>10</v>
      </c>
      <c r="H221" s="178">
        <v>32</v>
      </c>
      <c r="I221" s="178">
        <f t="shared" si="14"/>
        <v>122</v>
      </c>
      <c r="J221" s="172"/>
      <c r="K221" s="173"/>
      <c r="L221" s="173"/>
      <c r="M221" s="173"/>
      <c r="N221" s="179"/>
      <c r="O221" s="212"/>
      <c r="P221" s="212"/>
      <c r="Q221" s="212"/>
      <c r="R221" s="287">
        <f>Q221+P221+O221</f>
        <v>0</v>
      </c>
      <c r="S221" s="13" t="s">
        <v>918</v>
      </c>
      <c r="T221" s="25" t="s">
        <v>917</v>
      </c>
      <c r="AA221" s="187"/>
    </row>
    <row r="222" spans="1:20" ht="29.25" customHeight="1">
      <c r="A222" s="10"/>
      <c r="B222" s="490" t="s">
        <v>154</v>
      </c>
      <c r="C222" s="491"/>
      <c r="D222" s="492"/>
      <c r="E222" s="10"/>
      <c r="F222" s="10"/>
      <c r="G222" s="10"/>
      <c r="H222" s="10"/>
      <c r="I222" s="10"/>
      <c r="J222" s="10"/>
      <c r="K222" s="29"/>
      <c r="L222" s="29"/>
      <c r="M222" s="10"/>
      <c r="N222" s="26"/>
      <c r="O222" s="26"/>
      <c r="P222" s="26"/>
      <c r="Q222" s="26"/>
      <c r="R222" s="27"/>
      <c r="S222" s="23"/>
      <c r="T222" s="23"/>
    </row>
    <row r="223" spans="1:20" ht="12.75" customHeight="1" hidden="1">
      <c r="A223" s="26">
        <v>1</v>
      </c>
      <c r="B223" s="499" t="s">
        <v>155</v>
      </c>
      <c r="C223" s="499"/>
      <c r="D223" s="10" t="s">
        <v>156</v>
      </c>
      <c r="E223" s="10" t="s">
        <v>41</v>
      </c>
      <c r="F223" s="77">
        <v>130</v>
      </c>
      <c r="G223" s="77">
        <v>15</v>
      </c>
      <c r="H223" s="77">
        <v>20</v>
      </c>
      <c r="I223" s="77">
        <v>165</v>
      </c>
      <c r="J223" s="77"/>
      <c r="K223" s="77"/>
      <c r="L223" s="77"/>
      <c r="M223" s="77"/>
      <c r="N223" s="102"/>
      <c r="O223" s="102"/>
      <c r="P223" s="102"/>
      <c r="Q223" s="102"/>
      <c r="R223" s="102"/>
      <c r="S223" s="106" t="s">
        <v>24</v>
      </c>
      <c r="T223" s="106" t="s">
        <v>157</v>
      </c>
    </row>
    <row r="224" spans="1:20" ht="12.75" customHeight="1" hidden="1">
      <c r="A224" s="105"/>
      <c r="B224" s="488"/>
      <c r="C224" s="488"/>
      <c r="D224" s="10"/>
      <c r="E224" s="37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29"/>
      <c r="S224" s="13"/>
      <c r="T224" s="13"/>
    </row>
    <row r="225" spans="1:20" ht="12.75" customHeight="1" hidden="1">
      <c r="A225" s="105"/>
      <c r="B225" s="488"/>
      <c r="C225" s="488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29"/>
      <c r="S225" s="13"/>
      <c r="T225" s="13"/>
    </row>
    <row r="226" spans="1:27" ht="72" customHeight="1">
      <c r="A226" s="26">
        <v>1</v>
      </c>
      <c r="B226" s="495" t="s">
        <v>1088</v>
      </c>
      <c r="C226" s="495"/>
      <c r="D226" s="375" t="s">
        <v>1087</v>
      </c>
      <c r="E226" s="26" t="s">
        <v>41</v>
      </c>
      <c r="F226" s="178">
        <v>100</v>
      </c>
      <c r="G226" s="178">
        <v>12</v>
      </c>
      <c r="H226" s="178">
        <v>32</v>
      </c>
      <c r="I226" s="178">
        <f>H226+G226+F226</f>
        <v>144</v>
      </c>
      <c r="J226" s="172"/>
      <c r="K226" s="173"/>
      <c r="L226" s="173"/>
      <c r="M226" s="173"/>
      <c r="N226" s="175"/>
      <c r="O226" s="392">
        <v>40</v>
      </c>
      <c r="P226" s="392">
        <v>3</v>
      </c>
      <c r="Q226" s="392">
        <v>1</v>
      </c>
      <c r="R226" s="212">
        <f>Q226+P226+O226</f>
        <v>44</v>
      </c>
      <c r="S226" s="23" t="s">
        <v>921</v>
      </c>
      <c r="T226" s="23" t="s">
        <v>922</v>
      </c>
      <c r="AA226" s="43"/>
    </row>
    <row r="227" spans="1:28" s="166" customFormat="1" ht="51" customHeight="1">
      <c r="A227" s="250">
        <v>2</v>
      </c>
      <c r="B227" s="480" t="s">
        <v>158</v>
      </c>
      <c r="C227" s="480"/>
      <c r="D227" s="180" t="s">
        <v>1036</v>
      </c>
      <c r="E227" s="250" t="s">
        <v>41</v>
      </c>
      <c r="F227" s="178">
        <v>80</v>
      </c>
      <c r="G227" s="178">
        <v>12</v>
      </c>
      <c r="H227" s="178">
        <v>32</v>
      </c>
      <c r="I227" s="178">
        <f aca="true" t="shared" si="15" ref="I227:I237">H227+G227+F227</f>
        <v>124</v>
      </c>
      <c r="J227" s="172"/>
      <c r="K227" s="173"/>
      <c r="L227" s="173"/>
      <c r="M227" s="173"/>
      <c r="N227" s="175"/>
      <c r="O227" s="392"/>
      <c r="P227" s="392"/>
      <c r="Q227" s="392"/>
      <c r="R227" s="287">
        <f aca="true" t="shared" si="16" ref="R227:R237">Q227+P227+O227</f>
        <v>0</v>
      </c>
      <c r="S227" s="234" t="s">
        <v>1037</v>
      </c>
      <c r="T227" s="234" t="s">
        <v>1038</v>
      </c>
      <c r="AA227" s="340"/>
      <c r="AB227" s="262"/>
    </row>
    <row r="228" spans="1:31" s="166" customFormat="1" ht="51" customHeight="1">
      <c r="A228" s="357">
        <v>3</v>
      </c>
      <c r="B228" s="484" t="s">
        <v>1091</v>
      </c>
      <c r="C228" s="485"/>
      <c r="D228" s="364" t="s">
        <v>1054</v>
      </c>
      <c r="E228" s="410" t="s">
        <v>41</v>
      </c>
      <c r="F228" s="178">
        <v>80</v>
      </c>
      <c r="G228" s="178">
        <v>12</v>
      </c>
      <c r="H228" s="178">
        <v>32</v>
      </c>
      <c r="I228" s="178">
        <f t="shared" si="15"/>
        <v>124</v>
      </c>
      <c r="J228" s="172"/>
      <c r="K228" s="173"/>
      <c r="L228" s="173"/>
      <c r="M228" s="173"/>
      <c r="N228" s="392">
        <v>30</v>
      </c>
      <c r="O228" s="392">
        <v>40</v>
      </c>
      <c r="P228" s="392">
        <v>3</v>
      </c>
      <c r="Q228" s="392">
        <v>1</v>
      </c>
      <c r="R228" s="287">
        <f>Q228+P228+O228+N228</f>
        <v>74</v>
      </c>
      <c r="S228" s="234" t="s">
        <v>32</v>
      </c>
      <c r="T228" s="234" t="s">
        <v>1038</v>
      </c>
      <c r="AA228" s="387"/>
      <c r="AB228" s="245"/>
      <c r="AC228" s="245"/>
      <c r="AD228" s="245"/>
      <c r="AE228" s="245"/>
    </row>
    <row r="229" spans="1:27" ht="55.5" customHeight="1">
      <c r="A229" s="26">
        <v>4</v>
      </c>
      <c r="B229" s="481" t="s">
        <v>700</v>
      </c>
      <c r="C229" s="482"/>
      <c r="D229" s="375" t="s">
        <v>1195</v>
      </c>
      <c r="E229" s="26" t="s">
        <v>41</v>
      </c>
      <c r="F229" s="178">
        <v>80</v>
      </c>
      <c r="G229" s="178">
        <v>12</v>
      </c>
      <c r="H229" s="178">
        <v>32</v>
      </c>
      <c r="I229" s="178">
        <f t="shared" si="15"/>
        <v>124</v>
      </c>
      <c r="J229" s="172"/>
      <c r="K229" s="173"/>
      <c r="L229" s="173"/>
      <c r="M229" s="173"/>
      <c r="N229" s="175"/>
      <c r="O229" s="392">
        <v>40</v>
      </c>
      <c r="P229" s="392">
        <v>3</v>
      </c>
      <c r="Q229" s="392">
        <v>1</v>
      </c>
      <c r="R229" s="212">
        <f t="shared" si="16"/>
        <v>44</v>
      </c>
      <c r="S229" s="23" t="s">
        <v>241</v>
      </c>
      <c r="T229" s="23" t="s">
        <v>923</v>
      </c>
      <c r="AA229" s="43"/>
    </row>
    <row r="230" spans="1:31" ht="55.5" customHeight="1">
      <c r="A230" s="76">
        <v>5</v>
      </c>
      <c r="B230" s="508" t="s">
        <v>1090</v>
      </c>
      <c r="C230" s="509"/>
      <c r="D230" s="414" t="s">
        <v>1020</v>
      </c>
      <c r="E230" s="434" t="s">
        <v>41</v>
      </c>
      <c r="F230" s="178">
        <v>80</v>
      </c>
      <c r="G230" s="178">
        <v>12</v>
      </c>
      <c r="H230" s="178">
        <v>32</v>
      </c>
      <c r="I230" s="178">
        <f t="shared" si="15"/>
        <v>124</v>
      </c>
      <c r="J230" s="172"/>
      <c r="K230" s="173"/>
      <c r="L230" s="173"/>
      <c r="M230" s="173"/>
      <c r="N230" s="175"/>
      <c r="O230" s="212"/>
      <c r="P230" s="212"/>
      <c r="Q230" s="212"/>
      <c r="R230" s="287">
        <f t="shared" si="16"/>
        <v>0</v>
      </c>
      <c r="S230" s="23" t="s">
        <v>27</v>
      </c>
      <c r="T230" s="23" t="s">
        <v>923</v>
      </c>
      <c r="AA230" s="214"/>
      <c r="AB230" s="617"/>
      <c r="AC230" s="617"/>
      <c r="AD230" s="217"/>
      <c r="AE230" s="217"/>
    </row>
    <row r="231" spans="1:27" ht="55.5" customHeight="1">
      <c r="A231" s="26">
        <v>6</v>
      </c>
      <c r="B231" s="495" t="s">
        <v>1003</v>
      </c>
      <c r="C231" s="495"/>
      <c r="D231" s="180" t="s">
        <v>906</v>
      </c>
      <c r="E231" s="26" t="s">
        <v>41</v>
      </c>
      <c r="F231" s="178">
        <v>70</v>
      </c>
      <c r="G231" s="178">
        <v>12</v>
      </c>
      <c r="H231" s="178">
        <v>32</v>
      </c>
      <c r="I231" s="178">
        <f t="shared" si="15"/>
        <v>114</v>
      </c>
      <c r="J231" s="172"/>
      <c r="K231" s="173"/>
      <c r="L231" s="173"/>
      <c r="M231" s="173"/>
      <c r="N231" s="175"/>
      <c r="O231" s="212"/>
      <c r="P231" s="212"/>
      <c r="Q231" s="212"/>
      <c r="R231" s="287">
        <f t="shared" si="16"/>
        <v>0</v>
      </c>
      <c r="S231" s="23" t="s">
        <v>160</v>
      </c>
      <c r="T231" s="23" t="s">
        <v>922</v>
      </c>
      <c r="AA231" s="43"/>
    </row>
    <row r="232" spans="1:30" ht="42" customHeight="1">
      <c r="A232" s="26">
        <v>7</v>
      </c>
      <c r="B232" s="574" t="s">
        <v>1089</v>
      </c>
      <c r="C232" s="574"/>
      <c r="D232" s="433" t="s">
        <v>410</v>
      </c>
      <c r="E232" s="437" t="s">
        <v>41</v>
      </c>
      <c r="F232" s="411">
        <v>70</v>
      </c>
      <c r="G232" s="411">
        <v>12</v>
      </c>
      <c r="H232" s="411">
        <v>32</v>
      </c>
      <c r="I232" s="411">
        <f t="shared" si="15"/>
        <v>114</v>
      </c>
      <c r="J232" s="417"/>
      <c r="K232" s="415"/>
      <c r="L232" s="415"/>
      <c r="M232" s="415"/>
      <c r="N232" s="438"/>
      <c r="O232" s="439">
        <v>34</v>
      </c>
      <c r="P232" s="439">
        <v>3</v>
      </c>
      <c r="Q232" s="439">
        <v>1</v>
      </c>
      <c r="R232" s="440">
        <f t="shared" si="16"/>
        <v>38</v>
      </c>
      <c r="S232" s="441" t="s">
        <v>32</v>
      </c>
      <c r="T232" s="23" t="s">
        <v>923</v>
      </c>
      <c r="AA232" s="332"/>
      <c r="AB232" s="166"/>
      <c r="AC232" s="166"/>
      <c r="AD232" s="166"/>
    </row>
    <row r="233" spans="1:30" ht="42" customHeight="1">
      <c r="A233" s="435">
        <v>8</v>
      </c>
      <c r="B233" s="511" t="s">
        <v>409</v>
      </c>
      <c r="C233" s="511"/>
      <c r="D233" s="375" t="s">
        <v>1196</v>
      </c>
      <c r="E233" s="348" t="s">
        <v>150</v>
      </c>
      <c r="F233" s="443">
        <v>80</v>
      </c>
      <c r="G233" s="443">
        <v>12</v>
      </c>
      <c r="H233" s="443">
        <v>32</v>
      </c>
      <c r="I233" s="443">
        <f>H233+G233+F233</f>
        <v>124</v>
      </c>
      <c r="J233" s="444"/>
      <c r="K233" s="445"/>
      <c r="L233" s="445"/>
      <c r="M233" s="445"/>
      <c r="N233" s="446"/>
      <c r="O233" s="447"/>
      <c r="P233" s="447"/>
      <c r="Q233" s="447"/>
      <c r="R233" s="448">
        <f>Q233+P233+O233</f>
        <v>0</v>
      </c>
      <c r="S233" s="289" t="s">
        <v>224</v>
      </c>
      <c r="T233" s="436" t="s">
        <v>925</v>
      </c>
      <c r="AA233" s="332"/>
      <c r="AB233" s="166"/>
      <c r="AC233" s="166"/>
      <c r="AD233" s="166"/>
    </row>
    <row r="234" spans="1:27" ht="42" customHeight="1">
      <c r="A234" s="233">
        <v>9</v>
      </c>
      <c r="B234" s="618" t="s">
        <v>812</v>
      </c>
      <c r="C234" s="619"/>
      <c r="D234" s="414" t="s">
        <v>813</v>
      </c>
      <c r="E234" s="57" t="s">
        <v>41</v>
      </c>
      <c r="F234" s="412">
        <v>200</v>
      </c>
      <c r="G234" s="412">
        <v>20</v>
      </c>
      <c r="H234" s="412">
        <v>40</v>
      </c>
      <c r="I234" s="412">
        <f t="shared" si="15"/>
        <v>260</v>
      </c>
      <c r="J234" s="418"/>
      <c r="K234" s="416"/>
      <c r="L234" s="416"/>
      <c r="M234" s="416"/>
      <c r="N234" s="424"/>
      <c r="O234" s="442"/>
      <c r="P234" s="442"/>
      <c r="Q234" s="442"/>
      <c r="R234" s="426">
        <f t="shared" si="16"/>
        <v>0</v>
      </c>
      <c r="S234" s="147" t="s">
        <v>27</v>
      </c>
      <c r="T234" s="23" t="s">
        <v>923</v>
      </c>
      <c r="AA234" s="43"/>
    </row>
    <row r="235" spans="1:27" ht="62.25" customHeight="1">
      <c r="A235" s="26">
        <v>10</v>
      </c>
      <c r="B235" s="481" t="s">
        <v>1002</v>
      </c>
      <c r="C235" s="482"/>
      <c r="D235" s="180" t="s">
        <v>343</v>
      </c>
      <c r="E235" s="26" t="s">
        <v>41</v>
      </c>
      <c r="F235" s="178">
        <v>80</v>
      </c>
      <c r="G235" s="178">
        <v>12</v>
      </c>
      <c r="H235" s="178">
        <v>32</v>
      </c>
      <c r="I235" s="178">
        <f t="shared" si="15"/>
        <v>124</v>
      </c>
      <c r="J235" s="172"/>
      <c r="K235" s="173"/>
      <c r="L235" s="173"/>
      <c r="M235" s="173"/>
      <c r="N235" s="175"/>
      <c r="O235" s="392"/>
      <c r="P235" s="392"/>
      <c r="Q235" s="392"/>
      <c r="R235" s="287">
        <f t="shared" si="16"/>
        <v>0</v>
      </c>
      <c r="S235" s="23" t="s">
        <v>160</v>
      </c>
      <c r="T235" s="23" t="s">
        <v>922</v>
      </c>
      <c r="AA235" s="43"/>
    </row>
    <row r="236" spans="1:27" ht="42.75" customHeight="1">
      <c r="A236" s="26">
        <v>11</v>
      </c>
      <c r="B236" s="511" t="s">
        <v>411</v>
      </c>
      <c r="C236" s="511"/>
      <c r="D236" s="180" t="s">
        <v>412</v>
      </c>
      <c r="E236" s="26" t="s">
        <v>138</v>
      </c>
      <c r="F236" s="178">
        <v>80</v>
      </c>
      <c r="G236" s="178">
        <v>12</v>
      </c>
      <c r="H236" s="178">
        <v>32</v>
      </c>
      <c r="I236" s="178">
        <f t="shared" si="15"/>
        <v>124</v>
      </c>
      <c r="J236" s="172"/>
      <c r="K236" s="173"/>
      <c r="L236" s="173"/>
      <c r="M236" s="173"/>
      <c r="N236" s="175"/>
      <c r="O236" s="392"/>
      <c r="P236" s="392"/>
      <c r="Q236" s="392"/>
      <c r="R236" s="287">
        <f t="shared" si="16"/>
        <v>0</v>
      </c>
      <c r="S236" s="23" t="s">
        <v>838</v>
      </c>
      <c r="T236" s="23" t="s">
        <v>924</v>
      </c>
      <c r="AA236" s="187"/>
    </row>
    <row r="237" spans="1:27" ht="27" customHeight="1">
      <c r="A237" s="235">
        <v>12</v>
      </c>
      <c r="B237" s="488" t="s">
        <v>701</v>
      </c>
      <c r="C237" s="488"/>
      <c r="D237" s="180" t="s">
        <v>1097</v>
      </c>
      <c r="E237" s="26" t="s">
        <v>41</v>
      </c>
      <c r="F237" s="178">
        <v>100</v>
      </c>
      <c r="G237" s="178">
        <v>15</v>
      </c>
      <c r="H237" s="178">
        <v>40</v>
      </c>
      <c r="I237" s="178">
        <f t="shared" si="15"/>
        <v>155</v>
      </c>
      <c r="J237" s="172"/>
      <c r="K237" s="173"/>
      <c r="L237" s="173"/>
      <c r="M237" s="173"/>
      <c r="N237" s="175"/>
      <c r="O237" s="392">
        <v>80</v>
      </c>
      <c r="P237" s="392">
        <v>40</v>
      </c>
      <c r="Q237" s="392">
        <v>5</v>
      </c>
      <c r="R237" s="212">
        <f t="shared" si="16"/>
        <v>125</v>
      </c>
      <c r="S237" s="23" t="s">
        <v>32</v>
      </c>
      <c r="T237" s="23" t="s">
        <v>923</v>
      </c>
      <c r="AA237" s="243"/>
    </row>
    <row r="238" spans="1:50" ht="28.5" customHeight="1">
      <c r="A238" s="23"/>
      <c r="B238" s="518" t="s">
        <v>161</v>
      </c>
      <c r="C238" s="518"/>
      <c r="D238" s="518"/>
      <c r="E238" s="23"/>
      <c r="F238" s="23"/>
      <c r="G238" s="23"/>
      <c r="H238" s="23"/>
      <c r="I238" s="23"/>
      <c r="J238" s="23"/>
      <c r="K238" s="97"/>
      <c r="L238" s="97"/>
      <c r="M238" s="23"/>
      <c r="N238" s="25"/>
      <c r="O238" s="23"/>
      <c r="P238" s="23"/>
      <c r="Q238" s="23"/>
      <c r="R238" s="97"/>
      <c r="S238" s="23"/>
      <c r="T238" s="23"/>
      <c r="AA238" s="262"/>
      <c r="AB238" s="166"/>
      <c r="AC238" s="166"/>
      <c r="AD238" s="166"/>
      <c r="AE238" s="166"/>
      <c r="AF238" s="166"/>
      <c r="AG238" s="166"/>
      <c r="AH238" s="166"/>
      <c r="AI238" s="166"/>
      <c r="AJ238" s="166"/>
      <c r="AK238" s="166"/>
      <c r="AL238" s="166"/>
      <c r="AM238" s="166"/>
      <c r="AN238" s="166"/>
      <c r="AO238" s="166"/>
      <c r="AP238" s="166"/>
      <c r="AQ238" s="166"/>
      <c r="AR238" s="166"/>
      <c r="AS238" s="166"/>
      <c r="AT238" s="166"/>
      <c r="AU238" s="166"/>
      <c r="AV238" s="166"/>
      <c r="AW238" s="166"/>
      <c r="AX238" s="166"/>
    </row>
    <row r="239" spans="1:50" ht="12.75" customHeight="1" hidden="1">
      <c r="A239" s="106">
        <v>1</v>
      </c>
      <c r="B239" s="523" t="s">
        <v>162</v>
      </c>
      <c r="C239" s="523"/>
      <c r="D239" s="13" t="s">
        <v>163</v>
      </c>
      <c r="E239" s="23" t="s">
        <v>103</v>
      </c>
      <c r="F239" s="23">
        <v>100</v>
      </c>
      <c r="G239" s="23">
        <v>12</v>
      </c>
      <c r="H239" s="23">
        <v>20</v>
      </c>
      <c r="I239" s="23">
        <v>132</v>
      </c>
      <c r="J239" s="23"/>
      <c r="K239" s="23"/>
      <c r="L239" s="23"/>
      <c r="M239" s="23"/>
      <c r="N239" s="99"/>
      <c r="O239" s="23">
        <v>25.2</v>
      </c>
      <c r="P239" s="23">
        <v>6.1</v>
      </c>
      <c r="Q239" s="23">
        <v>0.7</v>
      </c>
      <c r="R239" s="97">
        <v>32</v>
      </c>
      <c r="S239" s="23" t="s">
        <v>164</v>
      </c>
      <c r="T239" s="23" t="s">
        <v>165</v>
      </c>
      <c r="AA239" s="166"/>
      <c r="AB239" s="166"/>
      <c r="AC239" s="166"/>
      <c r="AD239" s="166"/>
      <c r="AE239" s="166"/>
      <c r="AF239" s="166"/>
      <c r="AG239" s="166"/>
      <c r="AH239" s="166"/>
      <c r="AI239" s="166"/>
      <c r="AJ239" s="166"/>
      <c r="AK239" s="166"/>
      <c r="AL239" s="166"/>
      <c r="AM239" s="166"/>
      <c r="AN239" s="166"/>
      <c r="AO239" s="166"/>
      <c r="AP239" s="166"/>
      <c r="AQ239" s="166"/>
      <c r="AR239" s="166"/>
      <c r="AS239" s="166"/>
      <c r="AT239" s="166"/>
      <c r="AU239" s="166"/>
      <c r="AV239" s="166"/>
      <c r="AW239" s="166"/>
      <c r="AX239" s="166"/>
    </row>
    <row r="240" spans="1:50" ht="12.75" customHeight="1" hidden="1">
      <c r="A240" s="108"/>
      <c r="B240" s="108"/>
      <c r="C240" s="108"/>
      <c r="D240" s="108"/>
      <c r="E240" s="108"/>
      <c r="F240" s="108"/>
      <c r="G240" s="108"/>
      <c r="H240" s="108"/>
      <c r="I240" s="108"/>
      <c r="J240" s="108"/>
      <c r="K240" s="23"/>
      <c r="L240" s="23"/>
      <c r="M240" s="23"/>
      <c r="N240" s="99"/>
      <c r="O240" s="108"/>
      <c r="P240" s="108"/>
      <c r="Q240" s="108"/>
      <c r="R240" s="108"/>
      <c r="S240" s="108"/>
      <c r="T240" s="108"/>
      <c r="AA240" s="166"/>
      <c r="AB240" s="166"/>
      <c r="AC240" s="166"/>
      <c r="AD240" s="166"/>
      <c r="AE240" s="166"/>
      <c r="AF240" s="166"/>
      <c r="AG240" s="166"/>
      <c r="AH240" s="166"/>
      <c r="AI240" s="166"/>
      <c r="AJ240" s="166"/>
      <c r="AK240" s="166"/>
      <c r="AL240" s="166"/>
      <c r="AM240" s="166"/>
      <c r="AN240" s="166"/>
      <c r="AO240" s="166"/>
      <c r="AP240" s="166"/>
      <c r="AQ240" s="166"/>
      <c r="AR240" s="166"/>
      <c r="AS240" s="166"/>
      <c r="AT240" s="166"/>
      <c r="AU240" s="166"/>
      <c r="AV240" s="166"/>
      <c r="AW240" s="166"/>
      <c r="AX240" s="166"/>
    </row>
    <row r="241" spans="1:50" ht="12.75" customHeight="1" hidden="1">
      <c r="A241" s="106">
        <v>1</v>
      </c>
      <c r="B241" s="573"/>
      <c r="C241" s="573"/>
      <c r="D241" s="110"/>
      <c r="E241" s="110"/>
      <c r="F241" s="110"/>
      <c r="G241" s="110"/>
      <c r="H241" s="110"/>
      <c r="I241" s="110"/>
      <c r="J241" s="110"/>
      <c r="K241" s="111"/>
      <c r="L241" s="111"/>
      <c r="M241" s="111"/>
      <c r="N241" s="111"/>
      <c r="O241" s="110"/>
      <c r="P241" s="110"/>
      <c r="Q241" s="110"/>
      <c r="R241" s="110"/>
      <c r="S241" s="110"/>
      <c r="T241" s="110"/>
      <c r="AA241" s="166"/>
      <c r="AB241" s="166"/>
      <c r="AC241" s="166"/>
      <c r="AD241" s="166"/>
      <c r="AE241" s="166"/>
      <c r="AF241" s="166"/>
      <c r="AG241" s="166"/>
      <c r="AH241" s="166"/>
      <c r="AI241" s="166"/>
      <c r="AJ241" s="166"/>
      <c r="AK241" s="166"/>
      <c r="AL241" s="166"/>
      <c r="AM241" s="166"/>
      <c r="AN241" s="166"/>
      <c r="AO241" s="166"/>
      <c r="AP241" s="166"/>
      <c r="AQ241" s="166"/>
      <c r="AR241" s="166"/>
      <c r="AS241" s="166"/>
      <c r="AT241" s="166"/>
      <c r="AU241" s="166"/>
      <c r="AV241" s="166"/>
      <c r="AW241" s="166"/>
      <c r="AX241" s="166"/>
    </row>
    <row r="242" spans="1:35" ht="36" customHeight="1">
      <c r="A242" s="26">
        <v>1</v>
      </c>
      <c r="B242" s="546" t="s">
        <v>413</v>
      </c>
      <c r="C242" s="514"/>
      <c r="D242" s="375" t="s">
        <v>414</v>
      </c>
      <c r="E242" s="185" t="s">
        <v>57</v>
      </c>
      <c r="F242" s="178">
        <v>80</v>
      </c>
      <c r="G242" s="178">
        <v>12</v>
      </c>
      <c r="H242" s="178">
        <v>32</v>
      </c>
      <c r="I242" s="178">
        <f>H242+G242+F242</f>
        <v>124</v>
      </c>
      <c r="J242" s="172"/>
      <c r="K242" s="173"/>
      <c r="L242" s="173"/>
      <c r="M242" s="173"/>
      <c r="N242" s="184"/>
      <c r="O242" s="178">
        <v>25</v>
      </c>
      <c r="P242" s="178">
        <v>3</v>
      </c>
      <c r="Q242" s="178">
        <v>1</v>
      </c>
      <c r="R242" s="372">
        <f aca="true" t="shared" si="17" ref="R242:R249">Q242+P242+O242</f>
        <v>29</v>
      </c>
      <c r="S242" s="168" t="s">
        <v>32</v>
      </c>
      <c r="T242" s="168" t="s">
        <v>999</v>
      </c>
      <c r="U242" s="168" t="s">
        <v>32</v>
      </c>
      <c r="V242" s="168" t="s">
        <v>32</v>
      </c>
      <c r="W242" s="168" t="s">
        <v>32</v>
      </c>
      <c r="X242" s="168" t="s">
        <v>32</v>
      </c>
      <c r="Y242" s="168" t="s">
        <v>32</v>
      </c>
      <c r="Z242" s="168" t="s">
        <v>32</v>
      </c>
      <c r="AD242" s="16"/>
      <c r="AE242" s="16"/>
      <c r="AF242" s="16"/>
      <c r="AG242" s="16"/>
      <c r="AH242" s="16"/>
      <c r="AI242" s="16"/>
    </row>
    <row r="243" spans="1:35" ht="33.75" customHeight="1">
      <c r="A243" s="26">
        <v>2</v>
      </c>
      <c r="B243" s="546" t="s">
        <v>415</v>
      </c>
      <c r="C243" s="514"/>
      <c r="D243" s="185" t="s">
        <v>577</v>
      </c>
      <c r="E243" s="185" t="s">
        <v>57</v>
      </c>
      <c r="F243" s="178">
        <v>80</v>
      </c>
      <c r="G243" s="178">
        <v>12</v>
      </c>
      <c r="H243" s="178">
        <v>32</v>
      </c>
      <c r="I243" s="178">
        <f aca="true" t="shared" si="18" ref="I243:I249">H243+G243+F243</f>
        <v>124</v>
      </c>
      <c r="J243" s="172"/>
      <c r="K243" s="173"/>
      <c r="L243" s="173"/>
      <c r="M243" s="173"/>
      <c r="N243" s="184"/>
      <c r="O243" s="178">
        <v>25</v>
      </c>
      <c r="P243" s="178">
        <v>3</v>
      </c>
      <c r="Q243" s="178">
        <v>1</v>
      </c>
      <c r="R243" s="372">
        <f t="shared" si="17"/>
        <v>29</v>
      </c>
      <c r="S243" s="168" t="s">
        <v>32</v>
      </c>
      <c r="T243" s="168" t="s">
        <v>999</v>
      </c>
      <c r="AD243" s="16"/>
      <c r="AE243" s="16"/>
      <c r="AF243" s="16"/>
      <c r="AG243" s="16"/>
      <c r="AH243" s="16"/>
      <c r="AI243" s="16"/>
    </row>
    <row r="244" spans="1:35" ht="46.5" customHeight="1">
      <c r="A244" s="26">
        <v>3</v>
      </c>
      <c r="B244" s="546" t="s">
        <v>416</v>
      </c>
      <c r="C244" s="514"/>
      <c r="D244" s="185" t="s">
        <v>417</v>
      </c>
      <c r="E244" s="185" t="s">
        <v>57</v>
      </c>
      <c r="F244" s="178">
        <v>80</v>
      </c>
      <c r="G244" s="178">
        <v>12</v>
      </c>
      <c r="H244" s="178">
        <v>32</v>
      </c>
      <c r="I244" s="178">
        <f t="shared" si="18"/>
        <v>124</v>
      </c>
      <c r="J244" s="172"/>
      <c r="K244" s="173"/>
      <c r="L244" s="173"/>
      <c r="M244" s="173"/>
      <c r="N244" s="184"/>
      <c r="O244" s="178"/>
      <c r="P244" s="178"/>
      <c r="Q244" s="178"/>
      <c r="R244" s="372">
        <f t="shared" si="17"/>
        <v>0</v>
      </c>
      <c r="S244" s="168" t="s">
        <v>426</v>
      </c>
      <c r="T244" s="168" t="s">
        <v>999</v>
      </c>
      <c r="AD244" s="16"/>
      <c r="AE244" s="16"/>
      <c r="AF244" s="16"/>
      <c r="AG244" s="16"/>
      <c r="AH244" s="16"/>
      <c r="AI244" s="16"/>
    </row>
    <row r="245" spans="1:35" ht="46.5" customHeight="1">
      <c r="A245" s="26">
        <v>4</v>
      </c>
      <c r="B245" s="495" t="s">
        <v>424</v>
      </c>
      <c r="C245" s="495"/>
      <c r="D245" s="181" t="s">
        <v>425</v>
      </c>
      <c r="E245" s="181" t="s">
        <v>113</v>
      </c>
      <c r="F245" s="178">
        <v>80</v>
      </c>
      <c r="G245" s="178">
        <v>12</v>
      </c>
      <c r="H245" s="178">
        <v>32</v>
      </c>
      <c r="I245" s="178">
        <f>H245+G245+F245</f>
        <v>124</v>
      </c>
      <c r="J245" s="372"/>
      <c r="K245" s="373"/>
      <c r="L245" s="373"/>
      <c r="M245" s="373"/>
      <c r="N245" s="184"/>
      <c r="O245" s="178">
        <v>25</v>
      </c>
      <c r="P245" s="178">
        <v>3</v>
      </c>
      <c r="Q245" s="178">
        <v>1</v>
      </c>
      <c r="R245" s="372">
        <f>Q245+P245+O245</f>
        <v>29</v>
      </c>
      <c r="S245" s="182" t="s">
        <v>241</v>
      </c>
      <c r="T245" s="168" t="s">
        <v>1001</v>
      </c>
      <c r="AD245" s="16"/>
      <c r="AE245" s="16"/>
      <c r="AF245" s="16"/>
      <c r="AG245" s="16"/>
      <c r="AH245" s="16"/>
      <c r="AI245" s="16"/>
    </row>
    <row r="246" spans="1:35" s="166" customFormat="1" ht="51.75" customHeight="1">
      <c r="A246" s="260">
        <v>5</v>
      </c>
      <c r="B246" s="481" t="s">
        <v>418</v>
      </c>
      <c r="C246" s="482"/>
      <c r="D246" s="180" t="s">
        <v>419</v>
      </c>
      <c r="E246" s="180" t="s">
        <v>57</v>
      </c>
      <c r="F246" s="178">
        <v>100</v>
      </c>
      <c r="G246" s="178">
        <v>12</v>
      </c>
      <c r="H246" s="178">
        <v>32</v>
      </c>
      <c r="I246" s="178">
        <f t="shared" si="18"/>
        <v>144</v>
      </c>
      <c r="J246" s="172"/>
      <c r="K246" s="173"/>
      <c r="L246" s="173"/>
      <c r="M246" s="173"/>
      <c r="N246" s="184"/>
      <c r="O246" s="178"/>
      <c r="P246" s="178">
        <v>3</v>
      </c>
      <c r="Q246" s="178"/>
      <c r="R246" s="393">
        <f t="shared" si="17"/>
        <v>3</v>
      </c>
      <c r="S246" s="168" t="s">
        <v>1000</v>
      </c>
      <c r="T246" s="168" t="s">
        <v>999</v>
      </c>
      <c r="AA246" s="245"/>
      <c r="AD246" s="296"/>
      <c r="AE246" s="296"/>
      <c r="AF246" s="296"/>
      <c r="AG246" s="296"/>
      <c r="AH246" s="296"/>
      <c r="AI246" s="296"/>
    </row>
    <row r="247" spans="1:35" ht="33" customHeight="1">
      <c r="A247" s="26">
        <v>6</v>
      </c>
      <c r="B247" s="546" t="s">
        <v>420</v>
      </c>
      <c r="C247" s="514"/>
      <c r="D247" s="185" t="s">
        <v>702</v>
      </c>
      <c r="E247" s="185" t="s">
        <v>57</v>
      </c>
      <c r="F247" s="178">
        <v>80</v>
      </c>
      <c r="G247" s="178">
        <v>12</v>
      </c>
      <c r="H247" s="178">
        <v>32</v>
      </c>
      <c r="I247" s="178">
        <f t="shared" si="18"/>
        <v>124</v>
      </c>
      <c r="J247" s="172"/>
      <c r="K247" s="173"/>
      <c r="L247" s="173"/>
      <c r="M247" s="173"/>
      <c r="N247" s="184"/>
      <c r="O247" s="178">
        <v>25</v>
      </c>
      <c r="P247" s="178">
        <v>3</v>
      </c>
      <c r="Q247" s="178">
        <v>1</v>
      </c>
      <c r="R247" s="372">
        <f t="shared" si="17"/>
        <v>29</v>
      </c>
      <c r="S247" s="168" t="s">
        <v>32</v>
      </c>
      <c r="T247" s="168" t="s">
        <v>999</v>
      </c>
      <c r="AD247" s="16"/>
      <c r="AE247" s="16"/>
      <c r="AF247" s="16"/>
      <c r="AG247" s="16"/>
      <c r="AH247" s="16"/>
      <c r="AI247" s="16"/>
    </row>
    <row r="248" spans="1:35" ht="32.25" customHeight="1">
      <c r="A248" s="26">
        <v>7</v>
      </c>
      <c r="B248" s="546" t="s">
        <v>421</v>
      </c>
      <c r="C248" s="514"/>
      <c r="D248" s="185" t="s">
        <v>422</v>
      </c>
      <c r="E248" s="185" t="s">
        <v>57</v>
      </c>
      <c r="F248" s="178">
        <v>80</v>
      </c>
      <c r="G248" s="178">
        <v>12</v>
      </c>
      <c r="H248" s="178">
        <v>32</v>
      </c>
      <c r="I248" s="178">
        <f t="shared" si="18"/>
        <v>124</v>
      </c>
      <c r="J248" s="172"/>
      <c r="K248" s="173"/>
      <c r="L248" s="173"/>
      <c r="M248" s="173"/>
      <c r="N248" s="184"/>
      <c r="O248" s="178">
        <v>25</v>
      </c>
      <c r="P248" s="178">
        <v>3</v>
      </c>
      <c r="Q248" s="178">
        <v>1</v>
      </c>
      <c r="R248" s="372">
        <f t="shared" si="17"/>
        <v>29</v>
      </c>
      <c r="S248" s="168" t="s">
        <v>32</v>
      </c>
      <c r="T248" s="168" t="s">
        <v>999</v>
      </c>
      <c r="AD248" s="16"/>
      <c r="AE248" s="16"/>
      <c r="AF248" s="16"/>
      <c r="AG248" s="16"/>
      <c r="AH248" s="16"/>
      <c r="AI248" s="16"/>
    </row>
    <row r="249" spans="1:35" ht="58.5" customHeight="1">
      <c r="A249" s="26">
        <v>8</v>
      </c>
      <c r="B249" s="546" t="s">
        <v>423</v>
      </c>
      <c r="C249" s="514"/>
      <c r="D249" s="185" t="s">
        <v>465</v>
      </c>
      <c r="E249" s="185" t="s">
        <v>57</v>
      </c>
      <c r="F249" s="178">
        <v>80</v>
      </c>
      <c r="G249" s="178">
        <v>12</v>
      </c>
      <c r="H249" s="178">
        <v>32</v>
      </c>
      <c r="I249" s="178">
        <f t="shared" si="18"/>
        <v>124</v>
      </c>
      <c r="J249" s="172"/>
      <c r="K249" s="173"/>
      <c r="L249" s="173"/>
      <c r="M249" s="173"/>
      <c r="N249" s="184"/>
      <c r="O249" s="178"/>
      <c r="P249" s="178"/>
      <c r="Q249" s="178"/>
      <c r="R249" s="372">
        <f t="shared" si="17"/>
        <v>0</v>
      </c>
      <c r="S249" s="168" t="s">
        <v>426</v>
      </c>
      <c r="T249" s="168" t="s">
        <v>999</v>
      </c>
      <c r="AD249" s="16"/>
      <c r="AE249" s="16"/>
      <c r="AF249" s="16"/>
      <c r="AG249" s="16"/>
      <c r="AH249" s="16"/>
      <c r="AI249" s="16"/>
    </row>
    <row r="250" spans="1:35" ht="29.25" customHeight="1">
      <c r="A250" s="23"/>
      <c r="B250" s="518" t="s">
        <v>166</v>
      </c>
      <c r="C250" s="518"/>
      <c r="D250" s="518"/>
      <c r="E250" s="23"/>
      <c r="F250" s="23"/>
      <c r="G250" s="23"/>
      <c r="H250" s="23"/>
      <c r="I250" s="23"/>
      <c r="J250" s="23"/>
      <c r="K250" s="97"/>
      <c r="L250" s="97"/>
      <c r="M250" s="23"/>
      <c r="N250" s="107"/>
      <c r="O250" s="23"/>
      <c r="P250" s="23"/>
      <c r="Q250" s="23"/>
      <c r="R250" s="97"/>
      <c r="S250" s="23"/>
      <c r="T250" s="23"/>
      <c r="AA250" s="43"/>
      <c r="AB250" s="43"/>
      <c r="AD250" s="16"/>
      <c r="AE250" s="16"/>
      <c r="AF250" s="16"/>
      <c r="AG250" s="16"/>
      <c r="AH250" s="16"/>
      <c r="AI250" s="16"/>
    </row>
    <row r="251" spans="1:28" ht="63.75" customHeight="1">
      <c r="A251" s="26">
        <v>1</v>
      </c>
      <c r="B251" s="493" t="s">
        <v>705</v>
      </c>
      <c r="C251" s="493"/>
      <c r="D251" s="231" t="s">
        <v>376</v>
      </c>
      <c r="E251" s="231" t="s">
        <v>167</v>
      </c>
      <c r="F251" s="178">
        <v>60</v>
      </c>
      <c r="G251" s="178">
        <v>5</v>
      </c>
      <c r="H251" s="178">
        <v>12</v>
      </c>
      <c r="I251" s="178">
        <f>H251+G251+F251</f>
        <v>77</v>
      </c>
      <c r="J251" s="172"/>
      <c r="K251" s="173"/>
      <c r="L251" s="173"/>
      <c r="M251" s="173"/>
      <c r="N251" s="314"/>
      <c r="O251" s="392">
        <v>15</v>
      </c>
      <c r="P251" s="392">
        <v>2</v>
      </c>
      <c r="Q251" s="392">
        <v>1</v>
      </c>
      <c r="R251" s="212">
        <f>Q251+P251+O251</f>
        <v>18</v>
      </c>
      <c r="S251" s="23" t="s">
        <v>32</v>
      </c>
      <c r="T251" s="234" t="s">
        <v>992</v>
      </c>
      <c r="AA251" s="339"/>
      <c r="AB251" s="43"/>
    </row>
    <row r="252" spans="1:28" ht="67.5" customHeight="1">
      <c r="A252" s="26">
        <v>2</v>
      </c>
      <c r="B252" s="575" t="s">
        <v>903</v>
      </c>
      <c r="C252" s="576"/>
      <c r="D252" s="410" t="s">
        <v>703</v>
      </c>
      <c r="E252" s="210" t="s">
        <v>41</v>
      </c>
      <c r="F252" s="178">
        <v>120</v>
      </c>
      <c r="G252" s="178">
        <v>10</v>
      </c>
      <c r="H252" s="178">
        <v>12</v>
      </c>
      <c r="I252" s="178">
        <f aca="true" t="shared" si="19" ref="I252:I261">H252+G252+F252</f>
        <v>142</v>
      </c>
      <c r="J252" s="172"/>
      <c r="K252" s="173"/>
      <c r="L252" s="173"/>
      <c r="M252" s="173"/>
      <c r="N252" s="314"/>
      <c r="O252" s="212"/>
      <c r="P252" s="212"/>
      <c r="Q252" s="212"/>
      <c r="R252" s="287">
        <f aca="true" t="shared" si="20" ref="R252:R261">Q252+P252+O252</f>
        <v>0</v>
      </c>
      <c r="S252" s="23" t="s">
        <v>822</v>
      </c>
      <c r="T252" s="23" t="s">
        <v>993</v>
      </c>
      <c r="AA252" s="339"/>
      <c r="AB252" s="43"/>
    </row>
    <row r="253" spans="1:28" ht="48" customHeight="1">
      <c r="A253" s="26">
        <v>3</v>
      </c>
      <c r="B253" s="575" t="s">
        <v>704</v>
      </c>
      <c r="C253" s="576"/>
      <c r="D253" s="359" t="s">
        <v>1022</v>
      </c>
      <c r="E253" s="359" t="s">
        <v>103</v>
      </c>
      <c r="F253" s="178">
        <v>120</v>
      </c>
      <c r="G253" s="178">
        <v>10</v>
      </c>
      <c r="H253" s="178">
        <v>12</v>
      </c>
      <c r="I253" s="178">
        <f>H253+G253+F253</f>
        <v>142</v>
      </c>
      <c r="J253" s="172"/>
      <c r="K253" s="173"/>
      <c r="L253" s="173"/>
      <c r="M253" s="173"/>
      <c r="N253" s="314"/>
      <c r="O253" s="392">
        <v>65</v>
      </c>
      <c r="P253" s="392">
        <v>2</v>
      </c>
      <c r="Q253" s="392">
        <v>1</v>
      </c>
      <c r="R253" s="212">
        <f>Q253+P253+O253</f>
        <v>68</v>
      </c>
      <c r="S253" s="23" t="s">
        <v>32</v>
      </c>
      <c r="T253" s="234" t="s">
        <v>995</v>
      </c>
      <c r="AA253" s="339"/>
      <c r="AB253" s="43"/>
    </row>
    <row r="254" spans="1:30" ht="67.5" customHeight="1">
      <c r="A254" s="26">
        <v>4</v>
      </c>
      <c r="B254" s="575" t="s">
        <v>1152</v>
      </c>
      <c r="C254" s="576"/>
      <c r="D254" s="359" t="s">
        <v>1061</v>
      </c>
      <c r="E254" s="250" t="s">
        <v>41</v>
      </c>
      <c r="F254" s="178">
        <v>60</v>
      </c>
      <c r="G254" s="178">
        <v>5</v>
      </c>
      <c r="H254" s="178">
        <v>12</v>
      </c>
      <c r="I254" s="178">
        <f t="shared" si="19"/>
        <v>77</v>
      </c>
      <c r="J254" s="172"/>
      <c r="K254" s="173"/>
      <c r="L254" s="173"/>
      <c r="M254" s="173"/>
      <c r="N254" s="314"/>
      <c r="O254" s="392">
        <v>80</v>
      </c>
      <c r="P254" s="392">
        <v>2</v>
      </c>
      <c r="Q254" s="392">
        <v>1</v>
      </c>
      <c r="R254" s="212">
        <f>Q254+P254+O254</f>
        <v>83</v>
      </c>
      <c r="S254" s="23" t="s">
        <v>32</v>
      </c>
      <c r="T254" s="234" t="s">
        <v>994</v>
      </c>
      <c r="U254" s="166"/>
      <c r="V254" s="166"/>
      <c r="W254" s="166"/>
      <c r="X254" s="166"/>
      <c r="Y254" s="166"/>
      <c r="Z254" s="166"/>
      <c r="AA254" s="342"/>
      <c r="AB254" s="332"/>
      <c r="AC254" s="166"/>
      <c r="AD254" s="166"/>
    </row>
    <row r="255" spans="1:34" ht="66" customHeight="1">
      <c r="A255" s="26">
        <v>5</v>
      </c>
      <c r="B255" s="575" t="s">
        <v>1153</v>
      </c>
      <c r="C255" s="576"/>
      <c r="D255" s="359" t="s">
        <v>1093</v>
      </c>
      <c r="E255" s="250" t="s">
        <v>138</v>
      </c>
      <c r="F255" s="178">
        <v>60</v>
      </c>
      <c r="G255" s="178">
        <v>5</v>
      </c>
      <c r="H255" s="178">
        <v>12</v>
      </c>
      <c r="I255" s="178">
        <f t="shared" si="19"/>
        <v>77</v>
      </c>
      <c r="J255" s="172"/>
      <c r="K255" s="173"/>
      <c r="L255" s="173"/>
      <c r="M255" s="173"/>
      <c r="N255" s="314"/>
      <c r="O255" s="392">
        <v>45</v>
      </c>
      <c r="P255" s="392">
        <v>2</v>
      </c>
      <c r="Q255" s="392">
        <v>1</v>
      </c>
      <c r="R255" s="212">
        <f t="shared" si="20"/>
        <v>48</v>
      </c>
      <c r="S255" s="23" t="s">
        <v>32</v>
      </c>
      <c r="T255" s="234" t="s">
        <v>998</v>
      </c>
      <c r="U255" s="166"/>
      <c r="V255" s="166"/>
      <c r="W255" s="166"/>
      <c r="X255" s="166"/>
      <c r="Y255" s="166"/>
      <c r="Z255" s="166"/>
      <c r="AA255" s="339"/>
      <c r="AB255" s="340"/>
      <c r="AC255" s="166"/>
      <c r="AD255" s="262"/>
      <c r="AE255" s="166"/>
      <c r="AF255" s="166"/>
      <c r="AG255" s="166"/>
      <c r="AH255" s="166"/>
    </row>
    <row r="256" spans="1:28" ht="54.75" customHeight="1">
      <c r="A256" s="26">
        <v>6</v>
      </c>
      <c r="B256" s="575" t="s">
        <v>427</v>
      </c>
      <c r="C256" s="576"/>
      <c r="D256" s="169" t="s">
        <v>1023</v>
      </c>
      <c r="E256" s="169" t="s">
        <v>41</v>
      </c>
      <c r="F256" s="178">
        <v>60</v>
      </c>
      <c r="G256" s="178">
        <v>5</v>
      </c>
      <c r="H256" s="178">
        <v>12</v>
      </c>
      <c r="I256" s="178">
        <f t="shared" si="19"/>
        <v>77</v>
      </c>
      <c r="J256" s="172"/>
      <c r="K256" s="173"/>
      <c r="L256" s="173"/>
      <c r="M256" s="173"/>
      <c r="N256" s="314"/>
      <c r="O256" s="392">
        <v>120</v>
      </c>
      <c r="P256" s="392">
        <v>2</v>
      </c>
      <c r="Q256" s="392">
        <v>1</v>
      </c>
      <c r="R256" s="212">
        <f t="shared" si="20"/>
        <v>123</v>
      </c>
      <c r="S256" s="23" t="s">
        <v>32</v>
      </c>
      <c r="T256" s="234" t="s">
        <v>994</v>
      </c>
      <c r="AA256" s="341"/>
      <c r="AB256" s="43"/>
    </row>
    <row r="257" spans="1:28" ht="59.25" customHeight="1">
      <c r="A257" s="26">
        <v>7</v>
      </c>
      <c r="B257" s="575" t="s">
        <v>990</v>
      </c>
      <c r="C257" s="576"/>
      <c r="D257" s="210" t="s">
        <v>428</v>
      </c>
      <c r="E257" s="169" t="s">
        <v>57</v>
      </c>
      <c r="F257" s="178">
        <v>120</v>
      </c>
      <c r="G257" s="178">
        <v>5</v>
      </c>
      <c r="H257" s="178">
        <v>12</v>
      </c>
      <c r="I257" s="178">
        <f t="shared" si="19"/>
        <v>137</v>
      </c>
      <c r="J257" s="172"/>
      <c r="K257" s="173"/>
      <c r="L257" s="173"/>
      <c r="M257" s="173"/>
      <c r="N257" s="314"/>
      <c r="O257" s="392">
        <v>45</v>
      </c>
      <c r="P257" s="392">
        <v>2</v>
      </c>
      <c r="Q257" s="392">
        <v>1</v>
      </c>
      <c r="R257" s="212">
        <f t="shared" si="20"/>
        <v>48</v>
      </c>
      <c r="S257" s="23" t="s">
        <v>32</v>
      </c>
      <c r="T257" s="234" t="s">
        <v>997</v>
      </c>
      <c r="AA257" s="339"/>
      <c r="AB257" s="43"/>
    </row>
    <row r="258" spans="1:28" ht="59.25" customHeight="1">
      <c r="A258" s="26">
        <v>8</v>
      </c>
      <c r="B258" s="575" t="s">
        <v>1183</v>
      </c>
      <c r="C258" s="576"/>
      <c r="D258" s="378" t="s">
        <v>1092</v>
      </c>
      <c r="E258" s="378" t="s">
        <v>181</v>
      </c>
      <c r="F258" s="178">
        <v>60</v>
      </c>
      <c r="G258" s="178">
        <v>5</v>
      </c>
      <c r="H258" s="178">
        <v>12</v>
      </c>
      <c r="I258" s="178">
        <f>H258+G258+F258</f>
        <v>77</v>
      </c>
      <c r="J258" s="372"/>
      <c r="K258" s="373"/>
      <c r="L258" s="373"/>
      <c r="M258" s="373"/>
      <c r="N258" s="314"/>
      <c r="O258" s="392">
        <v>80</v>
      </c>
      <c r="P258" s="392">
        <v>3</v>
      </c>
      <c r="Q258" s="392">
        <v>1</v>
      </c>
      <c r="R258" s="212">
        <f>Q258+P258+O258</f>
        <v>84</v>
      </c>
      <c r="S258" s="23" t="s">
        <v>32</v>
      </c>
      <c r="T258" s="376" t="s">
        <v>996</v>
      </c>
      <c r="AA258" s="342"/>
      <c r="AB258" s="332"/>
    </row>
    <row r="259" spans="1:28" ht="52.5" customHeight="1">
      <c r="A259" s="26">
        <v>9</v>
      </c>
      <c r="B259" s="493" t="s">
        <v>348</v>
      </c>
      <c r="C259" s="493"/>
      <c r="D259" s="210" t="s">
        <v>431</v>
      </c>
      <c r="E259" s="210" t="s">
        <v>167</v>
      </c>
      <c r="F259" s="178">
        <v>60</v>
      </c>
      <c r="G259" s="178">
        <v>5</v>
      </c>
      <c r="H259" s="178">
        <v>12</v>
      </c>
      <c r="I259" s="178">
        <f t="shared" si="19"/>
        <v>77</v>
      </c>
      <c r="J259" s="172"/>
      <c r="K259" s="173"/>
      <c r="L259" s="173"/>
      <c r="M259" s="173"/>
      <c r="N259" s="314"/>
      <c r="O259" s="392">
        <v>15</v>
      </c>
      <c r="P259" s="392">
        <v>2</v>
      </c>
      <c r="Q259" s="392">
        <v>1</v>
      </c>
      <c r="R259" s="212">
        <f t="shared" si="20"/>
        <v>18</v>
      </c>
      <c r="S259" s="23" t="s">
        <v>32</v>
      </c>
      <c r="T259" s="234" t="s">
        <v>992</v>
      </c>
      <c r="AA259" s="339"/>
      <c r="AB259" s="43"/>
    </row>
    <row r="260" spans="1:28" ht="35.25" customHeight="1">
      <c r="A260" s="26">
        <v>10</v>
      </c>
      <c r="B260" s="575" t="s">
        <v>991</v>
      </c>
      <c r="C260" s="576"/>
      <c r="D260" s="210" t="s">
        <v>1024</v>
      </c>
      <c r="E260" s="169" t="s">
        <v>769</v>
      </c>
      <c r="F260" s="178">
        <v>120</v>
      </c>
      <c r="G260" s="178">
        <v>10</v>
      </c>
      <c r="H260" s="178">
        <v>12</v>
      </c>
      <c r="I260" s="178">
        <f t="shared" si="19"/>
        <v>142</v>
      </c>
      <c r="J260" s="172"/>
      <c r="K260" s="173"/>
      <c r="L260" s="173"/>
      <c r="M260" s="173"/>
      <c r="N260" s="314"/>
      <c r="O260" s="392">
        <v>45</v>
      </c>
      <c r="P260" s="392">
        <v>2</v>
      </c>
      <c r="Q260" s="392">
        <v>1</v>
      </c>
      <c r="R260" s="212">
        <f t="shared" si="20"/>
        <v>48</v>
      </c>
      <c r="S260" s="23" t="s">
        <v>32</v>
      </c>
      <c r="T260" s="234" t="s">
        <v>997</v>
      </c>
      <c r="AA260" s="339"/>
      <c r="AB260" s="43"/>
    </row>
    <row r="261" spans="1:28" ht="43.5" customHeight="1">
      <c r="A261" s="26">
        <v>11</v>
      </c>
      <c r="B261" s="575" t="s">
        <v>429</v>
      </c>
      <c r="C261" s="576"/>
      <c r="D261" s="210" t="s">
        <v>430</v>
      </c>
      <c r="E261" s="210" t="s">
        <v>103</v>
      </c>
      <c r="F261" s="178">
        <v>60</v>
      </c>
      <c r="G261" s="178">
        <v>5</v>
      </c>
      <c r="H261" s="178">
        <v>12</v>
      </c>
      <c r="I261" s="178">
        <f t="shared" si="19"/>
        <v>77</v>
      </c>
      <c r="J261" s="172"/>
      <c r="K261" s="173"/>
      <c r="L261" s="173"/>
      <c r="M261" s="173"/>
      <c r="N261" s="314"/>
      <c r="O261" s="212"/>
      <c r="P261" s="212"/>
      <c r="Q261" s="212"/>
      <c r="R261" s="287">
        <f t="shared" si="20"/>
        <v>0</v>
      </c>
      <c r="S261" s="23" t="s">
        <v>121</v>
      </c>
      <c r="T261" s="234" t="s">
        <v>995</v>
      </c>
      <c r="AA261" s="339"/>
      <c r="AB261" s="43"/>
    </row>
    <row r="262" spans="1:28" ht="27.75" customHeight="1">
      <c r="A262" s="23"/>
      <c r="B262" s="518" t="s">
        <v>168</v>
      </c>
      <c r="C262" s="518"/>
      <c r="D262" s="518"/>
      <c r="E262" s="330"/>
      <c r="F262" s="23"/>
      <c r="G262" s="23"/>
      <c r="H262" s="23"/>
      <c r="I262" s="23"/>
      <c r="J262" s="23"/>
      <c r="K262" s="97"/>
      <c r="L262" s="97"/>
      <c r="M262" s="97"/>
      <c r="N262" s="112"/>
      <c r="O262" s="97"/>
      <c r="P262" s="97"/>
      <c r="Q262" s="97"/>
      <c r="R262" s="97"/>
      <c r="S262" s="23"/>
      <c r="T262" s="23"/>
      <c r="AA262" s="339"/>
      <c r="AB262" s="43"/>
    </row>
    <row r="263" spans="1:27" s="166" customFormat="1" ht="35.25" customHeight="1">
      <c r="A263" s="260">
        <v>1</v>
      </c>
      <c r="B263" s="480" t="s">
        <v>169</v>
      </c>
      <c r="C263" s="480"/>
      <c r="D263" s="378" t="s">
        <v>1094</v>
      </c>
      <c r="E263" s="380" t="s">
        <v>901</v>
      </c>
      <c r="F263" s="250">
        <v>80</v>
      </c>
      <c r="G263" s="250">
        <v>40</v>
      </c>
      <c r="H263" s="250">
        <v>18</v>
      </c>
      <c r="I263" s="250">
        <f>H263+G263+F263</f>
        <v>138</v>
      </c>
      <c r="J263" s="250"/>
      <c r="K263" s="173"/>
      <c r="L263" s="173"/>
      <c r="M263" s="173"/>
      <c r="N263" s="250"/>
      <c r="O263" s="250">
        <v>80</v>
      </c>
      <c r="P263" s="250">
        <v>2</v>
      </c>
      <c r="Q263" s="250">
        <v>1</v>
      </c>
      <c r="R263" s="173">
        <f>SUM(O263:Q263)</f>
        <v>83</v>
      </c>
      <c r="S263" s="234" t="s">
        <v>151</v>
      </c>
      <c r="T263" s="234" t="s">
        <v>902</v>
      </c>
      <c r="AA263" s="262"/>
    </row>
    <row r="264" spans="1:20" ht="12.75" customHeight="1" hidden="1">
      <c r="A264" s="26">
        <v>2</v>
      </c>
      <c r="B264" s="499"/>
      <c r="C264" s="499"/>
      <c r="D264" s="10"/>
      <c r="E264" s="10"/>
      <c r="F264" s="10"/>
      <c r="G264" s="10"/>
      <c r="H264" s="10"/>
      <c r="I264" s="10"/>
      <c r="J264" s="10"/>
      <c r="K264" s="10"/>
      <c r="L264" s="10"/>
      <c r="M264" s="29"/>
      <c r="N264" s="29"/>
      <c r="O264" s="29"/>
      <c r="P264" s="29"/>
      <c r="Q264" s="29"/>
      <c r="R264" s="29"/>
      <c r="S264" s="13"/>
      <c r="T264" s="13"/>
    </row>
    <row r="265" spans="1:20" ht="12.75" customHeight="1" hidden="1">
      <c r="A265" s="26">
        <v>3</v>
      </c>
      <c r="B265" s="499"/>
      <c r="C265" s="499"/>
      <c r="D265" s="10"/>
      <c r="E265" s="10"/>
      <c r="F265" s="10"/>
      <c r="G265" s="10"/>
      <c r="H265" s="10"/>
      <c r="I265" s="10"/>
      <c r="J265" s="10"/>
      <c r="K265" s="10"/>
      <c r="L265" s="10"/>
      <c r="M265" s="29"/>
      <c r="N265" s="29"/>
      <c r="O265" s="29"/>
      <c r="P265" s="29"/>
      <c r="Q265" s="29"/>
      <c r="R265" s="29"/>
      <c r="S265" s="13"/>
      <c r="T265" s="13"/>
    </row>
    <row r="266" spans="1:20" ht="12.75" customHeight="1" hidden="1">
      <c r="A266" s="26">
        <v>4</v>
      </c>
      <c r="B266" s="499"/>
      <c r="C266" s="499"/>
      <c r="D266" s="10"/>
      <c r="E266" s="10"/>
      <c r="F266" s="10"/>
      <c r="G266" s="10"/>
      <c r="H266" s="10"/>
      <c r="I266" s="10"/>
      <c r="J266" s="10"/>
      <c r="K266" s="10"/>
      <c r="L266" s="10"/>
      <c r="M266" s="29"/>
      <c r="N266" s="29"/>
      <c r="O266" s="29"/>
      <c r="P266" s="29"/>
      <c r="Q266" s="29"/>
      <c r="R266" s="29"/>
      <c r="S266" s="13"/>
      <c r="T266" s="13"/>
    </row>
    <row r="267" spans="1:20" ht="12.75" customHeight="1" hidden="1">
      <c r="A267" s="10"/>
      <c r="B267" s="102"/>
      <c r="C267" s="102"/>
      <c r="D267" s="102"/>
      <c r="E267" s="102"/>
      <c r="F267" s="26"/>
      <c r="G267" s="26"/>
      <c r="H267" s="26"/>
      <c r="I267" s="26"/>
      <c r="J267" s="26"/>
      <c r="K267" s="27" t="s">
        <v>170</v>
      </c>
      <c r="L267" s="27"/>
      <c r="M267" s="27"/>
      <c r="N267" s="29"/>
      <c r="O267" s="27"/>
      <c r="P267" s="27"/>
      <c r="Q267" s="27"/>
      <c r="R267" s="27"/>
      <c r="S267" s="23"/>
      <c r="T267" s="23"/>
    </row>
    <row r="268" spans="1:20" ht="12.75" customHeight="1" hidden="1">
      <c r="A268" s="10"/>
      <c r="B268" s="473"/>
      <c r="C268" s="473"/>
      <c r="D268" s="102"/>
      <c r="E268" s="102"/>
      <c r="F268" s="26"/>
      <c r="G268" s="26"/>
      <c r="H268" s="26"/>
      <c r="I268" s="26"/>
      <c r="J268" s="26"/>
      <c r="K268" s="27"/>
      <c r="L268" s="27"/>
      <c r="M268" s="27"/>
      <c r="N268" s="29"/>
      <c r="O268" s="27"/>
      <c r="P268" s="27"/>
      <c r="Q268" s="27"/>
      <c r="R268" s="27"/>
      <c r="S268" s="23"/>
      <c r="T268" s="23"/>
    </row>
    <row r="269" spans="1:20" ht="27.75" customHeight="1">
      <c r="A269" s="13"/>
      <c r="B269" s="530" t="s">
        <v>172</v>
      </c>
      <c r="C269" s="530"/>
      <c r="D269" s="530"/>
      <c r="E269" s="13"/>
      <c r="F269" s="13"/>
      <c r="G269" s="13"/>
      <c r="H269" s="13"/>
      <c r="I269" s="13"/>
      <c r="J269" s="13"/>
      <c r="K269" s="20"/>
      <c r="L269" s="20"/>
      <c r="M269" s="20"/>
      <c r="N269" s="20"/>
      <c r="O269" s="20"/>
      <c r="P269" s="20"/>
      <c r="Q269" s="20"/>
      <c r="R269" s="20"/>
      <c r="S269" s="13"/>
      <c r="T269" s="13"/>
    </row>
    <row r="270" spans="1:20" ht="12.75" customHeight="1" hidden="1">
      <c r="A270" s="13"/>
      <c r="B270" s="516"/>
      <c r="C270" s="516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99"/>
      <c r="O270" s="13"/>
      <c r="P270" s="13"/>
      <c r="Q270" s="13"/>
      <c r="R270" s="20"/>
      <c r="S270" s="13"/>
      <c r="T270" s="13"/>
    </row>
    <row r="271" spans="1:20" ht="25.5" customHeight="1" hidden="1">
      <c r="A271" s="9"/>
      <c r="B271" s="530"/>
      <c r="C271" s="530"/>
      <c r="D271" s="530"/>
      <c r="E271" s="10"/>
      <c r="F271" s="10"/>
      <c r="G271" s="10"/>
      <c r="H271" s="10"/>
      <c r="I271" s="10"/>
      <c r="J271" s="10"/>
      <c r="K271" s="10"/>
      <c r="L271" s="10"/>
      <c r="M271" s="31"/>
      <c r="N271" s="31"/>
      <c r="O271" s="31"/>
      <c r="P271" s="31"/>
      <c r="Q271" s="31"/>
      <c r="R271" s="29"/>
      <c r="S271" s="13"/>
      <c r="T271" s="13"/>
    </row>
    <row r="272" spans="1:20" ht="39" customHeight="1" hidden="1">
      <c r="A272" s="9">
        <v>1</v>
      </c>
      <c r="B272" s="494"/>
      <c r="C272" s="494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29"/>
      <c r="S272" s="25"/>
      <c r="T272" s="25"/>
    </row>
    <row r="273" spans="1:20" ht="0.75" customHeight="1">
      <c r="A273" s="9"/>
      <c r="B273" s="473"/>
      <c r="C273" s="473"/>
      <c r="D273" s="10"/>
      <c r="E273" s="10"/>
      <c r="F273" s="10"/>
      <c r="G273" s="10"/>
      <c r="H273" s="10"/>
      <c r="I273" s="10"/>
      <c r="J273" s="10"/>
      <c r="K273" s="10"/>
      <c r="L273" s="10"/>
      <c r="M273" s="31"/>
      <c r="N273" s="31"/>
      <c r="O273" s="10"/>
      <c r="P273" s="10"/>
      <c r="Q273" s="10"/>
      <c r="R273" s="10"/>
      <c r="S273" s="13"/>
      <c r="T273" s="13"/>
    </row>
    <row r="274" spans="1:20" ht="15" customHeight="1" hidden="1">
      <c r="A274" s="9"/>
      <c r="B274" s="473"/>
      <c r="C274" s="473"/>
      <c r="D274" s="10"/>
      <c r="E274" s="10"/>
      <c r="F274" s="10"/>
      <c r="G274" s="10"/>
      <c r="H274" s="10"/>
      <c r="I274" s="10"/>
      <c r="J274" s="10"/>
      <c r="K274" s="10"/>
      <c r="L274" s="10"/>
      <c r="M274" s="31"/>
      <c r="N274" s="31"/>
      <c r="O274" s="10"/>
      <c r="P274" s="10"/>
      <c r="Q274" s="10"/>
      <c r="R274" s="10"/>
      <c r="S274" s="13"/>
      <c r="T274" s="13"/>
    </row>
    <row r="275" spans="1:20" ht="15" customHeight="1" hidden="1">
      <c r="A275" s="9"/>
      <c r="B275" s="473"/>
      <c r="C275" s="473"/>
      <c r="D275" s="10"/>
      <c r="E275" s="10"/>
      <c r="F275" s="10"/>
      <c r="G275" s="10"/>
      <c r="H275" s="10"/>
      <c r="I275" s="10"/>
      <c r="J275" s="10"/>
      <c r="K275" s="10"/>
      <c r="L275" s="10"/>
      <c r="M275" s="31"/>
      <c r="N275" s="31"/>
      <c r="O275" s="10"/>
      <c r="P275" s="10"/>
      <c r="Q275" s="10"/>
      <c r="R275" s="10"/>
      <c r="S275" s="13"/>
      <c r="T275" s="13"/>
    </row>
    <row r="276" spans="1:20" ht="15" customHeight="1" hidden="1">
      <c r="A276" s="9"/>
      <c r="B276" s="473"/>
      <c r="C276" s="473"/>
      <c r="D276" s="10"/>
      <c r="E276" s="10"/>
      <c r="F276" s="10"/>
      <c r="G276" s="10"/>
      <c r="H276" s="10"/>
      <c r="I276" s="10"/>
      <c r="J276" s="10"/>
      <c r="K276" s="10"/>
      <c r="L276" s="10"/>
      <c r="M276" s="31"/>
      <c r="N276" s="31"/>
      <c r="O276" s="10"/>
      <c r="P276" s="10"/>
      <c r="Q276" s="10"/>
      <c r="R276" s="10"/>
      <c r="S276" s="96"/>
      <c r="T276" s="13"/>
    </row>
    <row r="277" spans="1:20" ht="15" customHeight="1" hidden="1">
      <c r="A277" s="9"/>
      <c r="B277" s="587"/>
      <c r="C277" s="587"/>
      <c r="D277" s="9"/>
      <c r="E277" s="9"/>
      <c r="F277" s="94"/>
      <c r="G277" s="94"/>
      <c r="H277" s="94"/>
      <c r="I277" s="94"/>
      <c r="J277" s="94"/>
      <c r="K277" s="29"/>
      <c r="L277" s="29"/>
      <c r="M277" s="29"/>
      <c r="N277" s="29"/>
      <c r="O277" s="94"/>
      <c r="P277" s="94"/>
      <c r="Q277" s="94"/>
      <c r="R277" s="94"/>
      <c r="S277" s="100"/>
      <c r="T277" s="25"/>
    </row>
    <row r="278" spans="1:20" ht="63.75" customHeight="1">
      <c r="A278" s="9">
        <v>1</v>
      </c>
      <c r="B278" s="541" t="s">
        <v>432</v>
      </c>
      <c r="C278" s="542"/>
      <c r="D278" s="177" t="s">
        <v>433</v>
      </c>
      <c r="E278" s="177" t="s">
        <v>41</v>
      </c>
      <c r="F278" s="10">
        <v>65</v>
      </c>
      <c r="G278" s="10">
        <v>8</v>
      </c>
      <c r="H278" s="10">
        <v>15</v>
      </c>
      <c r="I278" s="10">
        <f aca="true" t="shared" si="21" ref="I278:I284">SUM(F278:H278)</f>
        <v>88</v>
      </c>
      <c r="J278" s="10"/>
      <c r="K278" s="10"/>
      <c r="L278" s="10"/>
      <c r="M278" s="52"/>
      <c r="N278" s="113"/>
      <c r="O278" s="10">
        <v>50</v>
      </c>
      <c r="P278" s="10">
        <v>3</v>
      </c>
      <c r="Q278" s="10">
        <v>1</v>
      </c>
      <c r="R278" s="29">
        <f>SUM(O278:Q278)</f>
        <v>54</v>
      </c>
      <c r="S278" s="182" t="s">
        <v>32</v>
      </c>
      <c r="T278" s="234" t="s">
        <v>1025</v>
      </c>
    </row>
    <row r="279" spans="1:20" ht="63.75" customHeight="1">
      <c r="A279" s="9">
        <v>2</v>
      </c>
      <c r="B279" s="505" t="s">
        <v>159</v>
      </c>
      <c r="C279" s="498"/>
      <c r="D279" s="378" t="s">
        <v>436</v>
      </c>
      <c r="E279" s="10" t="s">
        <v>41</v>
      </c>
      <c r="F279" s="10">
        <v>100</v>
      </c>
      <c r="G279" s="10">
        <v>10</v>
      </c>
      <c r="H279" s="10">
        <v>20</v>
      </c>
      <c r="I279" s="10">
        <f t="shared" si="21"/>
        <v>130</v>
      </c>
      <c r="J279" s="372"/>
      <c r="K279" s="373"/>
      <c r="L279" s="373"/>
      <c r="M279" s="314"/>
      <c r="N279" s="378">
        <v>30</v>
      </c>
      <c r="O279" s="178">
        <v>80</v>
      </c>
      <c r="P279" s="178">
        <v>5</v>
      </c>
      <c r="Q279" s="178">
        <v>2</v>
      </c>
      <c r="R279" s="372">
        <f>Q279+P279+O279+N279</f>
        <v>117</v>
      </c>
      <c r="S279" s="182" t="s">
        <v>32</v>
      </c>
      <c r="T279" s="376" t="s">
        <v>1026</v>
      </c>
    </row>
    <row r="280" spans="1:27" ht="35.25" customHeight="1">
      <c r="A280" s="9">
        <v>3</v>
      </c>
      <c r="B280" s="505" t="s">
        <v>434</v>
      </c>
      <c r="C280" s="577"/>
      <c r="D280" s="378" t="s">
        <v>435</v>
      </c>
      <c r="E280" s="10" t="s">
        <v>57</v>
      </c>
      <c r="F280" s="10">
        <v>80</v>
      </c>
      <c r="G280" s="10">
        <v>10</v>
      </c>
      <c r="H280" s="10">
        <v>15</v>
      </c>
      <c r="I280" s="10">
        <f t="shared" si="21"/>
        <v>105</v>
      </c>
      <c r="J280" s="172"/>
      <c r="K280" s="173"/>
      <c r="L280" s="173"/>
      <c r="M280" s="314"/>
      <c r="N280" s="373"/>
      <c r="O280" s="372"/>
      <c r="P280" s="372"/>
      <c r="Q280" s="372"/>
      <c r="R280" s="29">
        <f>SUM(O280:Q280)</f>
        <v>0</v>
      </c>
      <c r="S280" s="182" t="s">
        <v>842</v>
      </c>
      <c r="T280" s="234" t="s">
        <v>987</v>
      </c>
      <c r="AA280" s="43"/>
    </row>
    <row r="281" spans="1:27" ht="42" customHeight="1">
      <c r="A281" s="9">
        <v>4</v>
      </c>
      <c r="B281" s="541" t="s">
        <v>989</v>
      </c>
      <c r="C281" s="542"/>
      <c r="D281" s="360" t="s">
        <v>1095</v>
      </c>
      <c r="E281" s="9" t="s">
        <v>153</v>
      </c>
      <c r="F281" s="10">
        <v>80</v>
      </c>
      <c r="G281" s="10">
        <v>10</v>
      </c>
      <c r="H281" s="10">
        <v>15</v>
      </c>
      <c r="I281" s="10">
        <f t="shared" si="21"/>
        <v>105</v>
      </c>
      <c r="J281" s="172"/>
      <c r="K281" s="173"/>
      <c r="L281" s="173"/>
      <c r="M281" s="173"/>
      <c r="N281" s="373"/>
      <c r="O281" s="372"/>
      <c r="P281" s="372"/>
      <c r="Q281" s="372"/>
      <c r="R281" s="372">
        <f>Q281+P281+O281+N281</f>
        <v>0</v>
      </c>
      <c r="S281" s="182" t="s">
        <v>827</v>
      </c>
      <c r="T281" s="234" t="s">
        <v>986</v>
      </c>
      <c r="AA281" s="187"/>
    </row>
    <row r="282" spans="1:27" ht="60.75" customHeight="1">
      <c r="A282" s="9">
        <v>5</v>
      </c>
      <c r="B282" s="541" t="s">
        <v>173</v>
      </c>
      <c r="C282" s="542"/>
      <c r="D282" s="9" t="s">
        <v>1096</v>
      </c>
      <c r="E282" s="9" t="s">
        <v>41</v>
      </c>
      <c r="F282" s="10">
        <v>80</v>
      </c>
      <c r="G282" s="10">
        <v>10</v>
      </c>
      <c r="H282" s="10">
        <v>15</v>
      </c>
      <c r="I282" s="10">
        <f t="shared" si="21"/>
        <v>105</v>
      </c>
      <c r="J282" s="172"/>
      <c r="K282" s="173"/>
      <c r="L282" s="173"/>
      <c r="M282" s="173"/>
      <c r="N282" s="373"/>
      <c r="O282" s="372"/>
      <c r="P282" s="372"/>
      <c r="Q282" s="372"/>
      <c r="R282" s="372">
        <f>Q282+P282+O282+N282</f>
        <v>0</v>
      </c>
      <c r="S282" s="182" t="s">
        <v>985</v>
      </c>
      <c r="T282" s="234" t="s">
        <v>1027</v>
      </c>
      <c r="AA282" s="187"/>
    </row>
    <row r="283" spans="1:27" ht="41.25" customHeight="1">
      <c r="A283" s="9">
        <v>6</v>
      </c>
      <c r="B283" s="541" t="s">
        <v>437</v>
      </c>
      <c r="C283" s="542"/>
      <c r="D283" s="9" t="s">
        <v>542</v>
      </c>
      <c r="E283" s="9" t="s">
        <v>41</v>
      </c>
      <c r="F283" s="10">
        <v>80</v>
      </c>
      <c r="G283" s="10">
        <v>10</v>
      </c>
      <c r="H283" s="10">
        <v>15</v>
      </c>
      <c r="I283" s="10">
        <f t="shared" si="21"/>
        <v>105</v>
      </c>
      <c r="J283" s="172"/>
      <c r="K283" s="173"/>
      <c r="L283" s="173"/>
      <c r="M283" s="173"/>
      <c r="N283" s="373"/>
      <c r="O283" s="372"/>
      <c r="P283" s="372"/>
      <c r="Q283" s="372"/>
      <c r="R283" s="372">
        <f>Q283+P283+O283+N283</f>
        <v>0</v>
      </c>
      <c r="S283" s="182" t="s">
        <v>160</v>
      </c>
      <c r="T283" s="234" t="s">
        <v>988</v>
      </c>
      <c r="AA283" s="187"/>
    </row>
    <row r="284" spans="1:32" s="166" customFormat="1" ht="58.5" customHeight="1">
      <c r="A284" s="251">
        <v>7</v>
      </c>
      <c r="B284" s="541" t="s">
        <v>578</v>
      </c>
      <c r="C284" s="542"/>
      <c r="D284" s="251" t="s">
        <v>1097</v>
      </c>
      <c r="E284" s="251" t="s">
        <v>41</v>
      </c>
      <c r="F284" s="10">
        <v>80</v>
      </c>
      <c r="G284" s="10">
        <v>10</v>
      </c>
      <c r="H284" s="10">
        <v>15</v>
      </c>
      <c r="I284" s="10">
        <f t="shared" si="21"/>
        <v>105</v>
      </c>
      <c r="J284" s="172"/>
      <c r="K284" s="173"/>
      <c r="L284" s="173"/>
      <c r="M284" s="173"/>
      <c r="N284" s="373"/>
      <c r="O284" s="178">
        <v>50</v>
      </c>
      <c r="P284" s="178">
        <v>2</v>
      </c>
      <c r="Q284" s="178">
        <v>1</v>
      </c>
      <c r="R284" s="372">
        <f>Q284+P284+O284+N284</f>
        <v>53</v>
      </c>
      <c r="S284" s="182" t="s">
        <v>32</v>
      </c>
      <c r="T284" s="234" t="s">
        <v>1025</v>
      </c>
      <c r="AA284" s="302"/>
      <c r="AC284" s="245"/>
      <c r="AD284" s="245"/>
      <c r="AE284" s="245"/>
      <c r="AF284" s="245"/>
    </row>
    <row r="285" spans="1:20" ht="29.25" customHeight="1">
      <c r="A285" s="13"/>
      <c r="B285" s="530" t="s">
        <v>174</v>
      </c>
      <c r="C285" s="530"/>
      <c r="D285" s="530"/>
      <c r="E285" s="13"/>
      <c r="F285" s="13"/>
      <c r="G285" s="13"/>
      <c r="H285" s="13"/>
      <c r="I285" s="13"/>
      <c r="J285" s="13"/>
      <c r="K285" s="20"/>
      <c r="L285" s="20"/>
      <c r="M285" s="20"/>
      <c r="N285" s="20"/>
      <c r="O285" s="20"/>
      <c r="P285" s="20"/>
      <c r="Q285" s="20"/>
      <c r="R285" s="20"/>
      <c r="S285" s="13"/>
      <c r="T285" s="13"/>
    </row>
    <row r="286" spans="1:20" ht="12.75" customHeight="1" hidden="1">
      <c r="A286" s="13"/>
      <c r="B286" s="516"/>
      <c r="C286" s="516"/>
      <c r="D286" s="13"/>
      <c r="E286" s="13"/>
      <c r="F286" s="13"/>
      <c r="G286" s="13"/>
      <c r="H286" s="13"/>
      <c r="I286" s="13"/>
      <c r="J286" s="13"/>
      <c r="K286" s="20"/>
      <c r="L286" s="20"/>
      <c r="M286" s="20"/>
      <c r="N286" s="114"/>
      <c r="O286" s="114"/>
      <c r="P286" s="114"/>
      <c r="Q286" s="114"/>
      <c r="R286" s="114"/>
      <c r="S286" s="98"/>
      <c r="T286" s="98"/>
    </row>
    <row r="287" spans="1:20" ht="12.75" customHeight="1" hidden="1">
      <c r="A287" s="13"/>
      <c r="B287" s="510" t="s">
        <v>175</v>
      </c>
      <c r="C287" s="510"/>
      <c r="D287" s="510"/>
      <c r="E287" s="13"/>
      <c r="F287" s="13"/>
      <c r="G287" s="13"/>
      <c r="H287" s="13"/>
      <c r="I287" s="13"/>
      <c r="J287" s="13"/>
      <c r="K287" s="20"/>
      <c r="L287" s="20"/>
      <c r="M287" s="13"/>
      <c r="N287" s="98"/>
      <c r="O287" s="98"/>
      <c r="P287" s="98"/>
      <c r="Q287" s="98"/>
      <c r="R287" s="114"/>
      <c r="S287" s="98"/>
      <c r="T287" s="98"/>
    </row>
    <row r="288" spans="1:20" ht="62.25" customHeight="1">
      <c r="A288" s="10">
        <v>1</v>
      </c>
      <c r="B288" s="532" t="s">
        <v>710</v>
      </c>
      <c r="C288" s="532"/>
      <c r="D288" s="10" t="s">
        <v>1048</v>
      </c>
      <c r="E288" s="10" t="s">
        <v>242</v>
      </c>
      <c r="F288" s="178">
        <v>40</v>
      </c>
      <c r="G288" s="178">
        <v>8</v>
      </c>
      <c r="H288" s="178">
        <v>10</v>
      </c>
      <c r="I288" s="178">
        <f>H288+G288+F288</f>
        <v>58</v>
      </c>
      <c r="J288" s="172"/>
      <c r="K288" s="188"/>
      <c r="L288" s="188"/>
      <c r="M288" s="173"/>
      <c r="N288" s="173"/>
      <c r="O288" s="178">
        <v>25</v>
      </c>
      <c r="P288" s="178">
        <v>2</v>
      </c>
      <c r="Q288" s="178">
        <v>1</v>
      </c>
      <c r="R288" s="372">
        <f>Q288+P288+O288</f>
        <v>28</v>
      </c>
      <c r="S288" s="180" t="s">
        <v>32</v>
      </c>
      <c r="T288" s="234" t="s">
        <v>984</v>
      </c>
    </row>
    <row r="289" spans="1:20" ht="29.25" customHeight="1">
      <c r="A289" s="13"/>
      <c r="B289" s="530" t="s">
        <v>176</v>
      </c>
      <c r="C289" s="530"/>
      <c r="D289" s="530"/>
      <c r="E289" s="13"/>
      <c r="F289" s="13"/>
      <c r="G289" s="13"/>
      <c r="H289" s="13"/>
      <c r="I289" s="13"/>
      <c r="J289" s="13"/>
      <c r="K289" s="20"/>
      <c r="L289" s="20"/>
      <c r="M289" s="13"/>
      <c r="N289" s="13"/>
      <c r="O289" s="13"/>
      <c r="P289" s="13"/>
      <c r="Q289" s="13"/>
      <c r="R289" s="20"/>
      <c r="S289" s="13"/>
      <c r="T289" s="13"/>
    </row>
    <row r="290" spans="1:20" ht="12.75" customHeight="1" hidden="1">
      <c r="A290" s="102"/>
      <c r="B290" s="499"/>
      <c r="C290" s="499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29"/>
      <c r="S290" s="13"/>
      <c r="T290" s="10"/>
    </row>
    <row r="291" spans="1:20" ht="12.75" customHeight="1" hidden="1">
      <c r="A291" s="23"/>
      <c r="B291" s="523" t="s">
        <v>104</v>
      </c>
      <c r="C291" s="5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99"/>
      <c r="O291" s="97" t="e">
        <f>"#ССЫЛ!#ССЫЛ!"+#REF!</f>
        <v>#VALUE!</v>
      </c>
      <c r="P291" s="23"/>
      <c r="Q291" s="23"/>
      <c r="R291" s="97" t="e">
        <f>"#ССЫЛ!#ССЫЛ!"+#REF!</f>
        <v>#VALUE!</v>
      </c>
      <c r="S291" s="23"/>
      <c r="T291" s="23"/>
    </row>
    <row r="292" spans="1:27" ht="49.5" customHeight="1">
      <c r="A292" s="26">
        <v>1</v>
      </c>
      <c r="B292" s="505" t="s">
        <v>980</v>
      </c>
      <c r="C292" s="498"/>
      <c r="D292" s="10" t="s">
        <v>1048</v>
      </c>
      <c r="E292" s="26" t="s">
        <v>41</v>
      </c>
      <c r="F292" s="178">
        <v>40</v>
      </c>
      <c r="G292" s="178">
        <v>8</v>
      </c>
      <c r="H292" s="178">
        <v>10</v>
      </c>
      <c r="I292" s="178">
        <f>H292+G292+F292</f>
        <v>58</v>
      </c>
      <c r="J292" s="23"/>
      <c r="K292" s="23"/>
      <c r="L292" s="23"/>
      <c r="M292" s="23"/>
      <c r="N292" s="189"/>
      <c r="O292" s="27"/>
      <c r="P292" s="26">
        <v>2</v>
      </c>
      <c r="Q292" s="26"/>
      <c r="R292" s="27">
        <f>Q292+P292+O292</f>
        <v>2</v>
      </c>
      <c r="S292" s="182" t="s">
        <v>982</v>
      </c>
      <c r="T292" s="182" t="s">
        <v>982</v>
      </c>
      <c r="AA292" s="156"/>
    </row>
    <row r="293" spans="1:27" ht="40.5" customHeight="1">
      <c r="A293" s="26">
        <v>2</v>
      </c>
      <c r="B293" s="525" t="s">
        <v>981</v>
      </c>
      <c r="C293" s="526"/>
      <c r="D293" s="378" t="s">
        <v>1098</v>
      </c>
      <c r="E293" s="26" t="s">
        <v>103</v>
      </c>
      <c r="F293" s="178">
        <v>40</v>
      </c>
      <c r="G293" s="178">
        <v>8</v>
      </c>
      <c r="H293" s="178">
        <v>10</v>
      </c>
      <c r="I293" s="178">
        <f>H293+G293+F293</f>
        <v>58</v>
      </c>
      <c r="J293" s="23"/>
      <c r="K293" s="23"/>
      <c r="L293" s="23"/>
      <c r="M293" s="23"/>
      <c r="N293" s="189"/>
      <c r="O293" s="27"/>
      <c r="P293" s="26">
        <v>2</v>
      </c>
      <c r="Q293" s="26"/>
      <c r="R293" s="27">
        <f>Q293+P293+O293</f>
        <v>2</v>
      </c>
      <c r="S293" s="182" t="s">
        <v>983</v>
      </c>
      <c r="T293" s="182" t="s">
        <v>983</v>
      </c>
      <c r="AA293" s="187"/>
    </row>
    <row r="294" spans="1:20" ht="29.25" customHeight="1">
      <c r="A294" s="23"/>
      <c r="B294" s="530" t="s">
        <v>177</v>
      </c>
      <c r="C294" s="530"/>
      <c r="D294" s="530"/>
      <c r="E294" s="23"/>
      <c r="F294" s="23"/>
      <c r="G294" s="23"/>
      <c r="H294" s="23"/>
      <c r="I294" s="23"/>
      <c r="J294" s="23"/>
      <c r="K294" s="97"/>
      <c r="L294" s="97"/>
      <c r="M294" s="23"/>
      <c r="N294" s="25"/>
      <c r="O294" s="23"/>
      <c r="P294" s="23"/>
      <c r="Q294" s="23"/>
      <c r="R294" s="97"/>
      <c r="S294" s="23"/>
      <c r="T294" s="23"/>
    </row>
    <row r="295" spans="1:20" ht="12.75" customHeight="1" hidden="1">
      <c r="A295" s="13"/>
      <c r="B295" s="516"/>
      <c r="C295" s="516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99"/>
      <c r="O295" s="13"/>
      <c r="P295" s="13"/>
      <c r="Q295" s="13"/>
      <c r="R295" s="20"/>
      <c r="S295" s="13"/>
      <c r="T295" s="13"/>
    </row>
    <row r="296" spans="1:31" ht="49.5" customHeight="1">
      <c r="A296" s="10">
        <v>1</v>
      </c>
      <c r="B296" s="578" t="s">
        <v>438</v>
      </c>
      <c r="C296" s="579"/>
      <c r="D296" s="181" t="s">
        <v>439</v>
      </c>
      <c r="E296" s="300" t="s">
        <v>309</v>
      </c>
      <c r="F296" s="178">
        <v>80</v>
      </c>
      <c r="G296" s="178">
        <v>12</v>
      </c>
      <c r="H296" s="178">
        <v>18</v>
      </c>
      <c r="I296" s="178">
        <f>H296+G296+F296</f>
        <v>110</v>
      </c>
      <c r="J296" s="172"/>
      <c r="K296" s="173"/>
      <c r="L296" s="173"/>
      <c r="M296" s="173"/>
      <c r="N296" s="186"/>
      <c r="O296" s="178">
        <v>25</v>
      </c>
      <c r="P296" s="178">
        <v>3</v>
      </c>
      <c r="Q296" s="178">
        <v>1</v>
      </c>
      <c r="R296" s="372">
        <f aca="true" t="shared" si="22" ref="R296:R303">Q296+P296+O296</f>
        <v>29</v>
      </c>
      <c r="S296" s="323" t="s">
        <v>32</v>
      </c>
      <c r="T296" s="234" t="s">
        <v>972</v>
      </c>
      <c r="AA296" s="22"/>
      <c r="AB296" s="22"/>
      <c r="AC296" s="22"/>
      <c r="AD296" s="22"/>
      <c r="AE296" s="22"/>
    </row>
    <row r="297" spans="1:31" ht="57" customHeight="1">
      <c r="A297" s="10">
        <v>2</v>
      </c>
      <c r="B297" s="546" t="s">
        <v>178</v>
      </c>
      <c r="C297" s="514"/>
      <c r="D297" s="185" t="s">
        <v>553</v>
      </c>
      <c r="E297" s="216" t="s">
        <v>41</v>
      </c>
      <c r="F297" s="178">
        <v>80</v>
      </c>
      <c r="G297" s="178">
        <v>12</v>
      </c>
      <c r="H297" s="178">
        <v>18</v>
      </c>
      <c r="I297" s="178">
        <f aca="true" t="shared" si="23" ref="I297:I303">H297+G297+F297</f>
        <v>110</v>
      </c>
      <c r="J297" s="172"/>
      <c r="K297" s="173"/>
      <c r="L297" s="173"/>
      <c r="M297" s="173"/>
      <c r="N297" s="186"/>
      <c r="O297" s="178"/>
      <c r="P297" s="178"/>
      <c r="Q297" s="178"/>
      <c r="R297" s="372">
        <f t="shared" si="22"/>
        <v>0</v>
      </c>
      <c r="S297" s="185" t="s">
        <v>444</v>
      </c>
      <c r="T297" s="234" t="s">
        <v>973</v>
      </c>
      <c r="AA297" s="295"/>
      <c r="AB297" s="167"/>
      <c r="AC297" s="22"/>
      <c r="AD297" s="22"/>
      <c r="AE297" s="22"/>
    </row>
    <row r="298" spans="1:31" ht="47.25" customHeight="1">
      <c r="A298" s="10">
        <v>3</v>
      </c>
      <c r="B298" s="546" t="s">
        <v>711</v>
      </c>
      <c r="C298" s="514"/>
      <c r="D298" s="185" t="s">
        <v>712</v>
      </c>
      <c r="E298" s="185" t="s">
        <v>181</v>
      </c>
      <c r="F298" s="178">
        <v>80</v>
      </c>
      <c r="G298" s="178">
        <v>12</v>
      </c>
      <c r="H298" s="178">
        <v>18</v>
      </c>
      <c r="I298" s="178">
        <f t="shared" si="23"/>
        <v>110</v>
      </c>
      <c r="J298" s="172"/>
      <c r="K298" s="173"/>
      <c r="L298" s="173"/>
      <c r="M298" s="173"/>
      <c r="N298" s="186"/>
      <c r="O298" s="178">
        <v>35</v>
      </c>
      <c r="P298" s="178">
        <v>3</v>
      </c>
      <c r="Q298" s="178">
        <v>1</v>
      </c>
      <c r="R298" s="372">
        <f t="shared" si="22"/>
        <v>39</v>
      </c>
      <c r="S298" s="180" t="s">
        <v>32</v>
      </c>
      <c r="T298" s="234" t="s">
        <v>974</v>
      </c>
      <c r="AA298" s="295"/>
      <c r="AB298" s="167"/>
      <c r="AC298" s="22"/>
      <c r="AD298" s="22"/>
      <c r="AE298" s="22"/>
    </row>
    <row r="299" spans="1:31" ht="42" customHeight="1">
      <c r="A299" s="10">
        <v>4</v>
      </c>
      <c r="B299" s="578" t="s">
        <v>445</v>
      </c>
      <c r="C299" s="579"/>
      <c r="D299" s="181" t="s">
        <v>971</v>
      </c>
      <c r="E299" s="181" t="s">
        <v>103</v>
      </c>
      <c r="F299" s="178">
        <v>80</v>
      </c>
      <c r="G299" s="178">
        <v>12</v>
      </c>
      <c r="H299" s="178">
        <v>18</v>
      </c>
      <c r="I299" s="178">
        <f t="shared" si="23"/>
        <v>110</v>
      </c>
      <c r="J299" s="172"/>
      <c r="K299" s="173"/>
      <c r="L299" s="173"/>
      <c r="M299" s="173"/>
      <c r="N299" s="186"/>
      <c r="O299" s="178"/>
      <c r="P299" s="178"/>
      <c r="Q299" s="178"/>
      <c r="R299" s="372">
        <f t="shared" si="22"/>
        <v>0</v>
      </c>
      <c r="S299" s="185" t="s">
        <v>978</v>
      </c>
      <c r="T299" s="234" t="s">
        <v>975</v>
      </c>
      <c r="AA299" s="199"/>
      <c r="AB299" s="22"/>
      <c r="AC299" s="22"/>
      <c r="AD299" s="22"/>
      <c r="AE299" s="22"/>
    </row>
    <row r="300" spans="1:31" ht="57.75" customHeight="1">
      <c r="A300" s="10">
        <v>5</v>
      </c>
      <c r="B300" s="481" t="s">
        <v>713</v>
      </c>
      <c r="C300" s="482"/>
      <c r="D300" s="375" t="s">
        <v>714</v>
      </c>
      <c r="E300" s="375" t="s">
        <v>346</v>
      </c>
      <c r="F300" s="178">
        <v>80</v>
      </c>
      <c r="G300" s="178">
        <v>12</v>
      </c>
      <c r="H300" s="178">
        <v>18</v>
      </c>
      <c r="I300" s="178">
        <f t="shared" si="23"/>
        <v>110</v>
      </c>
      <c r="J300" s="372"/>
      <c r="K300" s="373"/>
      <c r="L300" s="373"/>
      <c r="M300" s="373"/>
      <c r="N300" s="186"/>
      <c r="O300" s="178">
        <v>25</v>
      </c>
      <c r="P300" s="178">
        <v>3</v>
      </c>
      <c r="Q300" s="178">
        <v>1</v>
      </c>
      <c r="R300" s="372">
        <f t="shared" si="22"/>
        <v>29</v>
      </c>
      <c r="S300" s="375" t="s">
        <v>32</v>
      </c>
      <c r="T300" s="376" t="s">
        <v>976</v>
      </c>
      <c r="U300" s="166"/>
      <c r="V300" s="166"/>
      <c r="W300" s="166"/>
      <c r="X300" s="166"/>
      <c r="Y300" s="166"/>
      <c r="Z300" s="166"/>
      <c r="AA300" s="331"/>
      <c r="AB300" s="22"/>
      <c r="AC300" s="22"/>
      <c r="AD300" s="22"/>
      <c r="AE300" s="22"/>
    </row>
    <row r="301" spans="1:31" ht="45.75" customHeight="1">
      <c r="A301" s="10">
        <v>6</v>
      </c>
      <c r="B301" s="546" t="s">
        <v>440</v>
      </c>
      <c r="C301" s="514"/>
      <c r="D301" s="185" t="s">
        <v>441</v>
      </c>
      <c r="E301" s="216" t="s">
        <v>41</v>
      </c>
      <c r="F301" s="178">
        <v>80</v>
      </c>
      <c r="G301" s="178">
        <v>12</v>
      </c>
      <c r="H301" s="178">
        <v>18</v>
      </c>
      <c r="I301" s="178">
        <f t="shared" si="23"/>
        <v>110</v>
      </c>
      <c r="J301" s="172"/>
      <c r="K301" s="173"/>
      <c r="L301" s="173"/>
      <c r="M301" s="173"/>
      <c r="N301" s="186"/>
      <c r="O301" s="178"/>
      <c r="P301" s="178"/>
      <c r="Q301" s="178"/>
      <c r="R301" s="372">
        <f t="shared" si="22"/>
        <v>0</v>
      </c>
      <c r="S301" s="185" t="s">
        <v>444</v>
      </c>
      <c r="T301" s="234" t="s">
        <v>973</v>
      </c>
      <c r="AA301" s="295"/>
      <c r="AB301" s="22"/>
      <c r="AC301" s="22"/>
      <c r="AD301" s="22"/>
      <c r="AE301" s="22"/>
    </row>
    <row r="302" spans="1:31" ht="48.75" customHeight="1">
      <c r="A302" s="10">
        <v>7</v>
      </c>
      <c r="B302" s="546" t="s">
        <v>442</v>
      </c>
      <c r="C302" s="514"/>
      <c r="D302" s="185" t="s">
        <v>443</v>
      </c>
      <c r="E302" s="185" t="s">
        <v>179</v>
      </c>
      <c r="F302" s="178">
        <v>80</v>
      </c>
      <c r="G302" s="178">
        <v>12</v>
      </c>
      <c r="H302" s="178">
        <v>18</v>
      </c>
      <c r="I302" s="178">
        <f t="shared" si="23"/>
        <v>110</v>
      </c>
      <c r="J302" s="172"/>
      <c r="K302" s="173"/>
      <c r="L302" s="173"/>
      <c r="M302" s="173"/>
      <c r="N302" s="186"/>
      <c r="O302" s="178"/>
      <c r="P302" s="178"/>
      <c r="Q302" s="178"/>
      <c r="R302" s="372">
        <f t="shared" si="22"/>
        <v>0</v>
      </c>
      <c r="S302" s="185" t="s">
        <v>979</v>
      </c>
      <c r="T302" s="234" t="s">
        <v>977</v>
      </c>
      <c r="AA302" s="295"/>
      <c r="AB302" s="22"/>
      <c r="AC302" s="22"/>
      <c r="AD302" s="22"/>
      <c r="AE302" s="22"/>
    </row>
    <row r="303" spans="1:27" s="166" customFormat="1" ht="51.75" customHeight="1">
      <c r="A303" s="250">
        <v>8</v>
      </c>
      <c r="B303" s="481" t="s">
        <v>1197</v>
      </c>
      <c r="C303" s="482"/>
      <c r="D303" s="253" t="s">
        <v>446</v>
      </c>
      <c r="E303" s="301" t="s">
        <v>41</v>
      </c>
      <c r="F303" s="178">
        <v>80</v>
      </c>
      <c r="G303" s="178">
        <v>12</v>
      </c>
      <c r="H303" s="178">
        <v>18</v>
      </c>
      <c r="I303" s="178">
        <f t="shared" si="23"/>
        <v>110</v>
      </c>
      <c r="J303" s="172"/>
      <c r="K303" s="173"/>
      <c r="L303" s="173"/>
      <c r="M303" s="173"/>
      <c r="N303" s="186"/>
      <c r="O303" s="178">
        <v>55</v>
      </c>
      <c r="P303" s="178">
        <v>3</v>
      </c>
      <c r="Q303" s="178">
        <v>1</v>
      </c>
      <c r="R303" s="372">
        <f t="shared" si="22"/>
        <v>59</v>
      </c>
      <c r="S303" s="180" t="s">
        <v>32</v>
      </c>
      <c r="T303" s="234" t="s">
        <v>973</v>
      </c>
      <c r="AA303" s="338"/>
    </row>
    <row r="304" spans="1:20" ht="29.25" customHeight="1">
      <c r="A304" s="13"/>
      <c r="B304" s="518" t="s">
        <v>180</v>
      </c>
      <c r="C304" s="518"/>
      <c r="D304" s="518"/>
      <c r="E304" s="13"/>
      <c r="F304" s="13"/>
      <c r="G304" s="13"/>
      <c r="H304" s="13"/>
      <c r="I304" s="13"/>
      <c r="J304" s="13"/>
      <c r="K304" s="20"/>
      <c r="L304" s="20"/>
      <c r="M304" s="20"/>
      <c r="N304" s="97"/>
      <c r="O304" s="97"/>
      <c r="P304" s="97"/>
      <c r="Q304" s="97"/>
      <c r="R304" s="97"/>
      <c r="S304" s="23"/>
      <c r="T304" s="23"/>
    </row>
    <row r="305" spans="1:27" ht="36.75" customHeight="1">
      <c r="A305" s="10">
        <v>1</v>
      </c>
      <c r="B305" s="502" t="s">
        <v>572</v>
      </c>
      <c r="C305" s="580"/>
      <c r="D305" s="185" t="s">
        <v>546</v>
      </c>
      <c r="E305" s="185" t="s">
        <v>57</v>
      </c>
      <c r="F305" s="178">
        <v>80</v>
      </c>
      <c r="G305" s="178">
        <v>12</v>
      </c>
      <c r="H305" s="178">
        <v>18</v>
      </c>
      <c r="I305" s="178">
        <f>H305+G305+F305</f>
        <v>110</v>
      </c>
      <c r="J305" s="173"/>
      <c r="K305" s="173"/>
      <c r="L305" s="173"/>
      <c r="M305" s="173"/>
      <c r="N305" s="173"/>
      <c r="O305" s="172"/>
      <c r="P305" s="178">
        <v>10</v>
      </c>
      <c r="Q305" s="372"/>
      <c r="R305" s="372">
        <f>Q305+P305+O305</f>
        <v>10</v>
      </c>
      <c r="S305" s="13" t="s">
        <v>965</v>
      </c>
      <c r="T305" s="234" t="s">
        <v>966</v>
      </c>
      <c r="AA305" s="336"/>
    </row>
    <row r="306" spans="1:27" ht="50.25" customHeight="1">
      <c r="A306" s="10">
        <v>2</v>
      </c>
      <c r="B306" s="546" t="s">
        <v>447</v>
      </c>
      <c r="C306" s="514"/>
      <c r="D306" s="185" t="s">
        <v>573</v>
      </c>
      <c r="E306" s="185" t="s">
        <v>41</v>
      </c>
      <c r="F306" s="178">
        <v>80</v>
      </c>
      <c r="G306" s="178">
        <v>12</v>
      </c>
      <c r="H306" s="178">
        <v>18</v>
      </c>
      <c r="I306" s="178">
        <f>H306+G306+F306</f>
        <v>110</v>
      </c>
      <c r="J306" s="173"/>
      <c r="K306" s="173"/>
      <c r="L306" s="173"/>
      <c r="M306" s="173"/>
      <c r="N306" s="173"/>
      <c r="O306" s="172"/>
      <c r="P306" s="178">
        <v>10</v>
      </c>
      <c r="Q306" s="372"/>
      <c r="R306" s="372">
        <f>Q306+P306+O306</f>
        <v>10</v>
      </c>
      <c r="S306" s="13" t="s">
        <v>965</v>
      </c>
      <c r="T306" s="234" t="s">
        <v>967</v>
      </c>
      <c r="AA306" s="199"/>
    </row>
    <row r="307" spans="1:27" ht="63" customHeight="1">
      <c r="A307" s="10">
        <v>3</v>
      </c>
      <c r="B307" s="502" t="s">
        <v>576</v>
      </c>
      <c r="C307" s="502"/>
      <c r="D307" s="190" t="s">
        <v>570</v>
      </c>
      <c r="E307" s="190" t="s">
        <v>181</v>
      </c>
      <c r="F307" s="178">
        <v>80</v>
      </c>
      <c r="G307" s="178">
        <v>12</v>
      </c>
      <c r="H307" s="178">
        <v>18</v>
      </c>
      <c r="I307" s="178">
        <f>H307+G307+F307</f>
        <v>110</v>
      </c>
      <c r="J307" s="173"/>
      <c r="K307" s="173"/>
      <c r="L307" s="173"/>
      <c r="M307" s="173"/>
      <c r="N307" s="173"/>
      <c r="O307" s="172"/>
      <c r="P307" s="178"/>
      <c r="Q307" s="372"/>
      <c r="R307" s="372">
        <f>Q307+P307+O307</f>
        <v>0</v>
      </c>
      <c r="S307" s="13" t="s">
        <v>968</v>
      </c>
      <c r="T307" s="234" t="s">
        <v>969</v>
      </c>
      <c r="AA307" s="199"/>
    </row>
    <row r="308" spans="1:27" ht="48.75" customHeight="1">
      <c r="A308" s="10">
        <v>4</v>
      </c>
      <c r="B308" s="502" t="s">
        <v>574</v>
      </c>
      <c r="C308" s="502"/>
      <c r="D308" s="185" t="s">
        <v>575</v>
      </c>
      <c r="E308" s="185" t="s">
        <v>41</v>
      </c>
      <c r="F308" s="178">
        <v>80</v>
      </c>
      <c r="G308" s="178">
        <v>12</v>
      </c>
      <c r="H308" s="178">
        <v>18</v>
      </c>
      <c r="I308" s="178">
        <f>H308+G308+F308</f>
        <v>110</v>
      </c>
      <c r="J308" s="173"/>
      <c r="K308" s="173"/>
      <c r="L308" s="173"/>
      <c r="M308" s="173"/>
      <c r="N308" s="173"/>
      <c r="O308" s="172"/>
      <c r="P308" s="178"/>
      <c r="Q308" s="372"/>
      <c r="R308" s="372">
        <f>Q308+P308+O308</f>
        <v>0</v>
      </c>
      <c r="S308" s="13" t="s">
        <v>965</v>
      </c>
      <c r="T308" s="234" t="s">
        <v>970</v>
      </c>
      <c r="AA308" s="336"/>
    </row>
    <row r="309" spans="1:27" ht="43.5" customHeight="1">
      <c r="A309" s="10">
        <v>5</v>
      </c>
      <c r="B309" s="502" t="s">
        <v>571</v>
      </c>
      <c r="C309" s="502"/>
      <c r="D309" s="185" t="s">
        <v>390</v>
      </c>
      <c r="E309" s="190" t="s">
        <v>41</v>
      </c>
      <c r="F309" s="178">
        <v>80</v>
      </c>
      <c r="G309" s="178">
        <v>12</v>
      </c>
      <c r="H309" s="178">
        <v>18</v>
      </c>
      <c r="I309" s="178">
        <f>H309+G309+F309</f>
        <v>110</v>
      </c>
      <c r="J309" s="173"/>
      <c r="K309" s="173"/>
      <c r="L309" s="173"/>
      <c r="M309" s="173"/>
      <c r="N309" s="173"/>
      <c r="O309" s="172"/>
      <c r="P309" s="178">
        <v>10</v>
      </c>
      <c r="Q309" s="372"/>
      <c r="R309" s="372">
        <f>Q309+P309+O309</f>
        <v>10</v>
      </c>
      <c r="S309" s="13" t="s">
        <v>965</v>
      </c>
      <c r="T309" s="234" t="s">
        <v>970</v>
      </c>
      <c r="AA309" s="337"/>
    </row>
    <row r="310" spans="1:20" ht="29.25" customHeight="1">
      <c r="A310" s="13"/>
      <c r="B310" s="518" t="s">
        <v>182</v>
      </c>
      <c r="C310" s="518"/>
      <c r="D310" s="518"/>
      <c r="E310" s="13"/>
      <c r="F310" s="13"/>
      <c r="G310" s="13"/>
      <c r="H310" s="13"/>
      <c r="I310" s="13"/>
      <c r="J310" s="13"/>
      <c r="K310" s="20"/>
      <c r="L310" s="20"/>
      <c r="M310" s="20"/>
      <c r="N310" s="20"/>
      <c r="O310" s="20"/>
      <c r="P310" s="13"/>
      <c r="Q310" s="20"/>
      <c r="R310" s="20"/>
      <c r="S310" s="13"/>
      <c r="T310" s="13"/>
    </row>
    <row r="311" spans="1:27" s="166" customFormat="1" ht="39.75" customHeight="1">
      <c r="A311" s="250">
        <v>1</v>
      </c>
      <c r="B311" s="508" t="s">
        <v>448</v>
      </c>
      <c r="C311" s="509"/>
      <c r="D311" s="380" t="s">
        <v>449</v>
      </c>
      <c r="E311" s="250" t="s">
        <v>41</v>
      </c>
      <c r="F311" s="178">
        <v>60</v>
      </c>
      <c r="G311" s="178">
        <v>10</v>
      </c>
      <c r="H311" s="178">
        <v>18</v>
      </c>
      <c r="I311" s="178">
        <f>H311+G311+F311</f>
        <v>88</v>
      </c>
      <c r="J311" s="172"/>
      <c r="K311" s="173"/>
      <c r="L311" s="173"/>
      <c r="M311" s="173"/>
      <c r="N311" s="173"/>
      <c r="O311" s="372"/>
      <c r="P311" s="372"/>
      <c r="Q311" s="372"/>
      <c r="R311" s="372">
        <f>Q311+P311+O311</f>
        <v>0</v>
      </c>
      <c r="S311" s="234" t="s">
        <v>361</v>
      </c>
      <c r="T311" s="263" t="s">
        <v>900</v>
      </c>
      <c r="AA311" s="299"/>
    </row>
    <row r="312" spans="1:27" s="166" customFormat="1" ht="45.75" customHeight="1">
      <c r="A312" s="250">
        <v>2</v>
      </c>
      <c r="B312" s="480" t="s">
        <v>183</v>
      </c>
      <c r="C312" s="480"/>
      <c r="D312" s="380" t="s">
        <v>1100</v>
      </c>
      <c r="E312" s="250" t="s">
        <v>41</v>
      </c>
      <c r="F312" s="178">
        <v>60</v>
      </c>
      <c r="G312" s="178">
        <v>10</v>
      </c>
      <c r="H312" s="178">
        <v>18</v>
      </c>
      <c r="I312" s="178">
        <f>H312+G312+F312</f>
        <v>88</v>
      </c>
      <c r="J312" s="172"/>
      <c r="K312" s="173"/>
      <c r="L312" s="173"/>
      <c r="M312" s="173"/>
      <c r="N312" s="173"/>
      <c r="O312" s="178">
        <v>12</v>
      </c>
      <c r="P312" s="178"/>
      <c r="Q312" s="178">
        <v>1</v>
      </c>
      <c r="R312" s="372">
        <f>Q312+P312+O312</f>
        <v>13</v>
      </c>
      <c r="S312" s="263" t="s">
        <v>184</v>
      </c>
      <c r="T312" s="263" t="s">
        <v>963</v>
      </c>
      <c r="AA312" s="262"/>
    </row>
    <row r="313" spans="1:20" ht="29.25" customHeight="1">
      <c r="A313" s="23"/>
      <c r="B313" s="518" t="s">
        <v>185</v>
      </c>
      <c r="C313" s="518"/>
      <c r="D313" s="518"/>
      <c r="E313" s="23"/>
      <c r="F313" s="23"/>
      <c r="G313" s="23"/>
      <c r="H313" s="23"/>
      <c r="I313" s="23"/>
      <c r="J313" s="23"/>
      <c r="K313" s="97"/>
      <c r="L313" s="97"/>
      <c r="M313" s="97"/>
      <c r="N313" s="97"/>
      <c r="O313" s="97"/>
      <c r="P313" s="97"/>
      <c r="Q313" s="97"/>
      <c r="R313" s="97"/>
      <c r="S313" s="23"/>
      <c r="T313" s="23"/>
    </row>
    <row r="314" spans="1:20" ht="12.75" customHeight="1" hidden="1">
      <c r="A314" s="13"/>
      <c r="B314" s="523"/>
      <c r="C314" s="5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</row>
    <row r="315" spans="1:20" ht="12.75" customHeight="1" hidden="1">
      <c r="A315" s="23"/>
      <c r="B315" s="23"/>
      <c r="C315" s="106"/>
      <c r="D315" s="23"/>
      <c r="E315" s="23"/>
      <c r="F315" s="23"/>
      <c r="G315" s="23"/>
      <c r="H315" s="23"/>
      <c r="I315" s="23"/>
      <c r="J315" s="23"/>
      <c r="K315" s="97"/>
      <c r="L315" s="97"/>
      <c r="M315" s="97"/>
      <c r="N315" s="97"/>
      <c r="O315" s="97"/>
      <c r="P315" s="97"/>
      <c r="Q315" s="97"/>
      <c r="R315" s="97"/>
      <c r="S315" s="23"/>
      <c r="T315" s="23"/>
    </row>
    <row r="316" spans="1:30" ht="65.25" customHeight="1">
      <c r="A316" s="23">
        <v>1</v>
      </c>
      <c r="B316" s="525" t="s">
        <v>1099</v>
      </c>
      <c r="C316" s="526"/>
      <c r="D316" s="378" t="s">
        <v>1101</v>
      </c>
      <c r="E316" s="26" t="s">
        <v>41</v>
      </c>
      <c r="F316" s="178">
        <v>60</v>
      </c>
      <c r="G316" s="178">
        <v>10</v>
      </c>
      <c r="H316" s="178">
        <v>18</v>
      </c>
      <c r="I316" s="178">
        <f>H316+G316+F316</f>
        <v>88</v>
      </c>
      <c r="J316" s="23"/>
      <c r="K316" s="97"/>
      <c r="L316" s="97"/>
      <c r="M316" s="97"/>
      <c r="N316" s="97"/>
      <c r="O316" s="26">
        <v>15</v>
      </c>
      <c r="P316" s="26">
        <v>3</v>
      </c>
      <c r="Q316" s="26">
        <v>1</v>
      </c>
      <c r="R316" s="27">
        <f>Q316+P316+O316</f>
        <v>19</v>
      </c>
      <c r="S316" s="23" t="s">
        <v>899</v>
      </c>
      <c r="T316" s="23" t="s">
        <v>964</v>
      </c>
      <c r="AA316" s="610"/>
      <c r="AB316" s="610"/>
      <c r="AC316" s="191"/>
      <c r="AD316" s="191"/>
    </row>
    <row r="317" spans="1:27" ht="30" customHeight="1">
      <c r="A317" s="13"/>
      <c r="B317" s="530" t="s">
        <v>186</v>
      </c>
      <c r="C317" s="531"/>
      <c r="D317" s="530"/>
      <c r="E317" s="330"/>
      <c r="F317" s="13"/>
      <c r="G317" s="13"/>
      <c r="H317" s="13"/>
      <c r="I317" s="13"/>
      <c r="J317" s="13"/>
      <c r="K317" s="20"/>
      <c r="L317" s="20"/>
      <c r="M317" s="20"/>
      <c r="N317" s="20"/>
      <c r="O317" s="20"/>
      <c r="P317" s="20"/>
      <c r="Q317" s="20"/>
      <c r="R317" s="20"/>
      <c r="S317" s="13"/>
      <c r="T317" s="13"/>
      <c r="AA317" s="164"/>
    </row>
    <row r="318" spans="1:20" ht="12.75" customHeight="1" hidden="1">
      <c r="A318" s="13">
        <v>1</v>
      </c>
      <c r="B318" s="516"/>
      <c r="C318" s="516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23"/>
      <c r="O318" s="23"/>
      <c r="P318" s="23"/>
      <c r="Q318" s="23"/>
      <c r="R318" s="97"/>
      <c r="S318" s="23"/>
      <c r="T318" s="23"/>
    </row>
    <row r="319" spans="1:20" ht="12.75" customHeight="1" hidden="1">
      <c r="A319" s="13">
        <v>2</v>
      </c>
      <c r="B319" s="516" t="s">
        <v>187</v>
      </c>
      <c r="C319" s="516"/>
      <c r="D319" s="13" t="s">
        <v>35</v>
      </c>
      <c r="E319" s="13" t="s">
        <v>188</v>
      </c>
      <c r="F319" s="13">
        <v>4</v>
      </c>
      <c r="G319" s="13">
        <v>2</v>
      </c>
      <c r="H319" s="13">
        <v>1</v>
      </c>
      <c r="I319" s="13">
        <v>7</v>
      </c>
      <c r="J319" s="13"/>
      <c r="K319" s="13"/>
      <c r="L319" s="13"/>
      <c r="M319" s="13"/>
      <c r="N319" s="23"/>
      <c r="O319" s="23"/>
      <c r="P319" s="23"/>
      <c r="Q319" s="23"/>
      <c r="R319" s="97"/>
      <c r="S319" s="23" t="s">
        <v>189</v>
      </c>
      <c r="T319" s="23" t="s">
        <v>190</v>
      </c>
    </row>
    <row r="320" spans="1:20" ht="12.75" customHeight="1" hidden="1">
      <c r="A320" s="13"/>
      <c r="B320" s="516"/>
      <c r="C320" s="516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99"/>
      <c r="O320" s="13"/>
      <c r="P320" s="13"/>
      <c r="Q320" s="13"/>
      <c r="R320" s="20"/>
      <c r="S320" s="13"/>
      <c r="T320" s="13"/>
    </row>
    <row r="321" spans="1:20" ht="12.75" customHeight="1" hidden="1">
      <c r="A321" s="13"/>
      <c r="B321" s="516"/>
      <c r="C321" s="516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99"/>
      <c r="O321" s="13"/>
      <c r="P321" s="13"/>
      <c r="Q321" s="13"/>
      <c r="R321" s="20"/>
      <c r="S321" s="13"/>
      <c r="T321" s="13"/>
    </row>
    <row r="322" spans="1:20" ht="12.75" customHeight="1" hidden="1">
      <c r="A322" s="13"/>
      <c r="B322" s="516"/>
      <c r="C322" s="516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99"/>
      <c r="O322" s="13"/>
      <c r="P322" s="13"/>
      <c r="Q322" s="13"/>
      <c r="R322" s="20"/>
      <c r="S322" s="13"/>
      <c r="T322" s="13"/>
    </row>
    <row r="323" spans="1:20" ht="12.75" customHeight="1" hidden="1">
      <c r="A323" s="13"/>
      <c r="B323" s="516"/>
      <c r="C323" s="516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99"/>
      <c r="O323" s="13"/>
      <c r="P323" s="13"/>
      <c r="Q323" s="13"/>
      <c r="R323" s="20"/>
      <c r="S323" s="13"/>
      <c r="T323" s="13"/>
    </row>
    <row r="324" spans="1:27" s="22" customFormat="1" ht="35.25" customHeight="1">
      <c r="A324" s="10">
        <v>1</v>
      </c>
      <c r="B324" s="538" t="s">
        <v>191</v>
      </c>
      <c r="C324" s="538"/>
      <c r="D324" s="9" t="s">
        <v>450</v>
      </c>
      <c r="E324" s="10" t="s">
        <v>192</v>
      </c>
      <c r="F324" s="10">
        <v>50</v>
      </c>
      <c r="G324" s="10">
        <v>10</v>
      </c>
      <c r="H324" s="10">
        <v>18</v>
      </c>
      <c r="I324" s="10">
        <f>H324+G324+F324</f>
        <v>78</v>
      </c>
      <c r="J324" s="10"/>
      <c r="K324" s="10"/>
      <c r="L324" s="10"/>
      <c r="M324" s="10"/>
      <c r="N324" s="10"/>
      <c r="O324" s="10">
        <v>60</v>
      </c>
      <c r="P324" s="10">
        <v>9</v>
      </c>
      <c r="Q324" s="10">
        <v>1</v>
      </c>
      <c r="R324" s="29">
        <f>SUM(O324:Q324)</f>
        <v>70</v>
      </c>
      <c r="S324" s="25" t="s">
        <v>32</v>
      </c>
      <c r="T324" s="25" t="s">
        <v>193</v>
      </c>
      <c r="AA324" s="299"/>
    </row>
    <row r="325" spans="1:20" ht="12.75" customHeight="1" hidden="1">
      <c r="A325" s="10"/>
      <c r="B325" s="499"/>
      <c r="C325" s="499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29"/>
      <c r="S325" s="13"/>
      <c r="T325" s="13"/>
    </row>
    <row r="326" spans="1:20" ht="12.75" customHeight="1" hidden="1">
      <c r="A326" s="10"/>
      <c r="B326" s="499"/>
      <c r="C326" s="499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29"/>
      <c r="S326" s="13"/>
      <c r="T326" s="13"/>
    </row>
    <row r="327" spans="1:20" ht="12.75" customHeight="1" hidden="1">
      <c r="A327" s="10"/>
      <c r="B327" s="499"/>
      <c r="C327" s="499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29"/>
      <c r="S327" s="13"/>
      <c r="T327" s="13"/>
    </row>
    <row r="328" spans="1:20" ht="12.75" customHeight="1" hidden="1">
      <c r="A328" s="10"/>
      <c r="B328" s="499"/>
      <c r="C328" s="499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29"/>
      <c r="S328" s="13"/>
      <c r="T328" s="13"/>
    </row>
    <row r="329" spans="1:20" ht="29.25" customHeight="1">
      <c r="A329" s="23"/>
      <c r="B329" s="530" t="s">
        <v>194</v>
      </c>
      <c r="C329" s="530"/>
      <c r="D329" s="530"/>
      <c r="E329" s="330"/>
      <c r="F329" s="13"/>
      <c r="G329" s="13"/>
      <c r="H329" s="13"/>
      <c r="I329" s="13"/>
      <c r="J329" s="13"/>
      <c r="K329" s="13"/>
      <c r="L329" s="13"/>
      <c r="M329" s="13"/>
      <c r="N329" s="13"/>
      <c r="O329" s="20"/>
      <c r="P329" s="20"/>
      <c r="Q329" s="20"/>
      <c r="R329" s="20"/>
      <c r="S329" s="13"/>
      <c r="T329" s="13"/>
    </row>
    <row r="330" spans="1:20" ht="36" customHeight="1">
      <c r="A330" s="26">
        <v>1</v>
      </c>
      <c r="B330" s="538" t="s">
        <v>1104</v>
      </c>
      <c r="C330" s="538"/>
      <c r="D330" s="379" t="s">
        <v>1102</v>
      </c>
      <c r="E330" s="10" t="s">
        <v>41</v>
      </c>
      <c r="F330" s="10">
        <v>400</v>
      </c>
      <c r="G330" s="10">
        <v>40</v>
      </c>
      <c r="H330" s="10">
        <v>22</v>
      </c>
      <c r="I330" s="10">
        <f>H330+G330+F330</f>
        <v>462</v>
      </c>
      <c r="J330" s="10"/>
      <c r="K330" s="10"/>
      <c r="L330" s="10"/>
      <c r="M330" s="10"/>
      <c r="N330" s="10"/>
      <c r="O330" s="10"/>
      <c r="P330" s="10"/>
      <c r="Q330" s="10"/>
      <c r="R330" s="29">
        <f>Q330+P330+O330</f>
        <v>0</v>
      </c>
      <c r="S330" s="25" t="s">
        <v>201</v>
      </c>
      <c r="T330" s="13" t="s">
        <v>1154</v>
      </c>
    </row>
    <row r="331" spans="1:20" s="22" customFormat="1" ht="12.75" customHeight="1" hidden="1">
      <c r="A331" s="10"/>
      <c r="B331" s="499"/>
      <c r="C331" s="499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29"/>
      <c r="S331" s="13"/>
      <c r="T331" s="13"/>
    </row>
    <row r="332" spans="1:20" s="22" customFormat="1" ht="12.75" customHeight="1" hidden="1">
      <c r="A332" s="10"/>
      <c r="B332" s="581"/>
      <c r="C332" s="581"/>
      <c r="D332" s="58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29"/>
      <c r="S332" s="13"/>
      <c r="T332" s="13"/>
    </row>
    <row r="333" spans="1:20" s="22" customFormat="1" ht="12.75" customHeight="1" hidden="1">
      <c r="A333" s="10">
        <v>1</v>
      </c>
      <c r="B333" s="499" t="s">
        <v>195</v>
      </c>
      <c r="C333" s="499"/>
      <c r="D333" s="10" t="s">
        <v>196</v>
      </c>
      <c r="E333" s="10" t="s">
        <v>99</v>
      </c>
      <c r="F333" s="10">
        <v>4</v>
      </c>
      <c r="G333" s="10">
        <v>1</v>
      </c>
      <c r="H333" s="10"/>
      <c r="I333" s="10">
        <v>5</v>
      </c>
      <c r="J333" s="10"/>
      <c r="K333" s="10">
        <v>6.4</v>
      </c>
      <c r="L333" s="10">
        <v>27.2</v>
      </c>
      <c r="M333" s="10"/>
      <c r="N333" s="10"/>
      <c r="O333" s="10"/>
      <c r="P333" s="10"/>
      <c r="Q333" s="10"/>
      <c r="R333" s="29">
        <v>33.6</v>
      </c>
      <c r="S333" s="13" t="s">
        <v>197</v>
      </c>
      <c r="T333" s="13" t="s">
        <v>198</v>
      </c>
    </row>
    <row r="334" spans="1:20" s="22" customFormat="1" ht="12.75" customHeight="1" hidden="1">
      <c r="A334" s="10"/>
      <c r="B334" s="10"/>
      <c r="C334" s="582"/>
      <c r="D334" s="582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29"/>
      <c r="S334" s="13"/>
      <c r="T334" s="13"/>
    </row>
    <row r="335" spans="1:20" s="22" customFormat="1" ht="12.75" customHeight="1" hidden="1">
      <c r="A335" s="10"/>
      <c r="B335" s="499"/>
      <c r="C335" s="499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29"/>
      <c r="S335" s="13"/>
      <c r="T335" s="13"/>
    </row>
    <row r="336" spans="1:20" s="22" customFormat="1" ht="12.75" customHeight="1" hidden="1">
      <c r="A336" s="10"/>
      <c r="B336" s="499"/>
      <c r="C336" s="499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29"/>
      <c r="S336" s="13"/>
      <c r="T336" s="13"/>
    </row>
    <row r="337" spans="1:20" s="22" customFormat="1" ht="12.75" customHeight="1" hidden="1">
      <c r="A337" s="10"/>
      <c r="B337" s="499"/>
      <c r="C337" s="499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29"/>
      <c r="S337" s="13"/>
      <c r="T337" s="13"/>
    </row>
    <row r="338" spans="1:20" s="22" customFormat="1" ht="12.75" customHeight="1" hidden="1">
      <c r="A338" s="10"/>
      <c r="B338" s="499"/>
      <c r="C338" s="499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29"/>
      <c r="S338" s="13"/>
      <c r="T338" s="13"/>
    </row>
    <row r="339" spans="1:20" s="22" customFormat="1" ht="12.75" customHeight="1" hidden="1">
      <c r="A339" s="10"/>
      <c r="B339" s="499"/>
      <c r="C339" s="499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29"/>
      <c r="S339" s="13"/>
      <c r="T339" s="13"/>
    </row>
    <row r="340" spans="1:20" s="22" customFormat="1" ht="12.75" customHeight="1" hidden="1">
      <c r="A340" s="10"/>
      <c r="B340" s="499"/>
      <c r="C340" s="499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29"/>
      <c r="S340" s="13"/>
      <c r="T340" s="13"/>
    </row>
    <row r="341" spans="1:20" s="22" customFormat="1" ht="12.75" customHeight="1" hidden="1">
      <c r="A341" s="10"/>
      <c r="B341" s="499"/>
      <c r="C341" s="499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29"/>
      <c r="S341" s="13"/>
      <c r="T341" s="13"/>
    </row>
    <row r="342" spans="1:20" s="22" customFormat="1" ht="12.75" customHeight="1" hidden="1">
      <c r="A342" s="10"/>
      <c r="B342" s="499"/>
      <c r="C342" s="499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29"/>
      <c r="S342" s="13"/>
      <c r="T342" s="13"/>
    </row>
    <row r="343" spans="1:20" s="22" customFormat="1" ht="12.75" customHeight="1" hidden="1">
      <c r="A343" s="10"/>
      <c r="B343" s="499"/>
      <c r="C343" s="499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29"/>
      <c r="S343" s="13"/>
      <c r="T343" s="13"/>
    </row>
    <row r="344" spans="1:20" s="22" customFormat="1" ht="12.75" customHeight="1" hidden="1">
      <c r="A344" s="10"/>
      <c r="B344" s="499"/>
      <c r="C344" s="499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29"/>
      <c r="S344" s="13"/>
      <c r="T344" s="13"/>
    </row>
    <row r="345" spans="1:20" s="22" customFormat="1" ht="12.75" customHeight="1" hidden="1">
      <c r="A345" s="10"/>
      <c r="B345" s="499"/>
      <c r="C345" s="499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29"/>
      <c r="S345" s="13"/>
      <c r="T345" s="13"/>
    </row>
    <row r="346" spans="1:20" s="22" customFormat="1" ht="12.75" customHeight="1" hidden="1">
      <c r="A346" s="10"/>
      <c r="B346" s="499"/>
      <c r="C346" s="499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29"/>
      <c r="S346" s="13"/>
      <c r="T346" s="13"/>
    </row>
    <row r="347" spans="1:20" s="22" customFormat="1" ht="12.75" customHeight="1" hidden="1">
      <c r="A347" s="10"/>
      <c r="B347" s="499"/>
      <c r="C347" s="499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29"/>
      <c r="S347" s="13"/>
      <c r="T347" s="13"/>
    </row>
    <row r="348" spans="1:20" s="22" customFormat="1" ht="12.75" customHeight="1" hidden="1">
      <c r="A348" s="10"/>
      <c r="B348" s="499"/>
      <c r="C348" s="499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29"/>
      <c r="S348" s="13"/>
      <c r="T348" s="13"/>
    </row>
    <row r="349" spans="1:20" s="22" customFormat="1" ht="12.75" customHeight="1" hidden="1">
      <c r="A349" s="10"/>
      <c r="B349" s="499"/>
      <c r="C349" s="499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29"/>
      <c r="S349" s="13"/>
      <c r="T349" s="13"/>
    </row>
    <row r="350" spans="1:20" s="22" customFormat="1" ht="12.75" customHeight="1" hidden="1">
      <c r="A350" s="10"/>
      <c r="B350" s="499"/>
      <c r="C350" s="499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29"/>
      <c r="S350" s="13"/>
      <c r="T350" s="13"/>
    </row>
    <row r="351" spans="1:20" s="22" customFormat="1" ht="12.75" customHeight="1" hidden="1">
      <c r="A351" s="10"/>
      <c r="B351" s="10"/>
      <c r="C351" s="19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29"/>
      <c r="S351" s="13"/>
      <c r="T351" s="13"/>
    </row>
    <row r="352" spans="1:20" s="22" customFormat="1" ht="12.75" customHeight="1" hidden="1">
      <c r="A352" s="10"/>
      <c r="B352" s="499"/>
      <c r="C352" s="499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29"/>
      <c r="S352" s="13"/>
      <c r="T352" s="13"/>
    </row>
    <row r="353" spans="1:20" s="22" customFormat="1" ht="12.75" customHeight="1" hidden="1">
      <c r="A353" s="10"/>
      <c r="B353" s="499"/>
      <c r="C353" s="499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29"/>
      <c r="S353" s="13"/>
      <c r="T353" s="13"/>
    </row>
    <row r="354" spans="1:20" s="22" customFormat="1" ht="12.75" customHeight="1" hidden="1">
      <c r="A354" s="10"/>
      <c r="B354" s="499" t="s">
        <v>195</v>
      </c>
      <c r="C354" s="499"/>
      <c r="D354" s="10" t="s">
        <v>199</v>
      </c>
      <c r="E354" s="10" t="s">
        <v>200</v>
      </c>
      <c r="F354" s="10">
        <v>6</v>
      </c>
      <c r="G354" s="10">
        <v>1</v>
      </c>
      <c r="H354" s="10"/>
      <c r="I354" s="10">
        <v>7</v>
      </c>
      <c r="J354" s="10"/>
      <c r="K354" s="10">
        <v>4.6</v>
      </c>
      <c r="L354" s="10">
        <v>33.6</v>
      </c>
      <c r="M354" s="10"/>
      <c r="N354" s="10"/>
      <c r="O354" s="10"/>
      <c r="P354" s="10"/>
      <c r="Q354" s="10"/>
      <c r="R354" s="29">
        <v>38.2</v>
      </c>
      <c r="S354" s="13" t="s">
        <v>197</v>
      </c>
      <c r="T354" s="13" t="s">
        <v>198</v>
      </c>
    </row>
    <row r="355" spans="1:20" s="22" customFormat="1" ht="12.75" customHeight="1" hidden="1">
      <c r="A355" s="10"/>
      <c r="B355" s="499"/>
      <c r="C355" s="499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29"/>
      <c r="S355" s="13"/>
      <c r="T355" s="13"/>
    </row>
    <row r="356" spans="1:20" s="22" customFormat="1" ht="12.75" customHeight="1" hidden="1">
      <c r="A356" s="10"/>
      <c r="B356" s="499"/>
      <c r="C356" s="499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29"/>
      <c r="S356" s="13"/>
      <c r="T356" s="13"/>
    </row>
    <row r="357" spans="1:20" s="22" customFormat="1" ht="12.75" customHeight="1" hidden="1">
      <c r="A357" s="10"/>
      <c r="B357" s="499"/>
      <c r="C357" s="499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29"/>
      <c r="S357" s="13"/>
      <c r="T357" s="13"/>
    </row>
    <row r="358" spans="1:20" ht="29.25" customHeight="1">
      <c r="A358" s="13"/>
      <c r="B358" s="530" t="s">
        <v>202</v>
      </c>
      <c r="C358" s="530"/>
      <c r="D358" s="530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20"/>
      <c r="P358" s="20"/>
      <c r="Q358" s="20"/>
      <c r="R358" s="20"/>
      <c r="S358" s="13" t="s">
        <v>170</v>
      </c>
      <c r="T358" s="13"/>
    </row>
    <row r="359" spans="1:20" ht="12.75" customHeight="1" hidden="1">
      <c r="A359" s="13"/>
      <c r="B359" s="516"/>
      <c r="C359" s="516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99"/>
      <c r="O359" s="13"/>
      <c r="P359" s="13"/>
      <c r="Q359" s="13"/>
      <c r="R359" s="20"/>
      <c r="S359" s="13"/>
      <c r="T359" s="13"/>
    </row>
    <row r="360" spans="1:27" ht="42.75" customHeight="1">
      <c r="A360" s="9">
        <v>1</v>
      </c>
      <c r="B360" s="488" t="s">
        <v>357</v>
      </c>
      <c r="C360" s="488"/>
      <c r="D360" s="10" t="s">
        <v>454</v>
      </c>
      <c r="E360" s="10" t="s">
        <v>41</v>
      </c>
      <c r="F360" s="10">
        <v>60</v>
      </c>
      <c r="G360" s="10">
        <v>8</v>
      </c>
      <c r="H360" s="10">
        <v>18</v>
      </c>
      <c r="I360" s="10">
        <f aca="true" t="shared" si="24" ref="I360:I365">H360+G360+F360</f>
        <v>86</v>
      </c>
      <c r="J360" s="173"/>
      <c r="K360" s="173"/>
      <c r="L360" s="173"/>
      <c r="M360" s="173"/>
      <c r="N360" s="173"/>
      <c r="O360" s="179"/>
      <c r="P360" s="372"/>
      <c r="Q360" s="178">
        <v>1</v>
      </c>
      <c r="R360" s="29">
        <f aca="true" t="shared" si="25" ref="R360:R365">SUM(O360:Q360)</f>
        <v>1</v>
      </c>
      <c r="S360" s="13" t="s">
        <v>959</v>
      </c>
      <c r="T360" s="13" t="s">
        <v>897</v>
      </c>
      <c r="AA360" s="299"/>
    </row>
    <row r="361" spans="1:27" ht="63.75" customHeight="1">
      <c r="A361" s="9">
        <v>2</v>
      </c>
      <c r="B361" s="505" t="s">
        <v>579</v>
      </c>
      <c r="C361" s="498"/>
      <c r="D361" s="10" t="s">
        <v>960</v>
      </c>
      <c r="E361" s="10" t="s">
        <v>181</v>
      </c>
      <c r="F361" s="10">
        <v>100</v>
      </c>
      <c r="G361" s="10">
        <v>10</v>
      </c>
      <c r="H361" s="10">
        <v>18</v>
      </c>
      <c r="I361" s="10">
        <f t="shared" si="24"/>
        <v>128</v>
      </c>
      <c r="J361" s="10"/>
      <c r="K361" s="10"/>
      <c r="L361" s="10"/>
      <c r="M361" s="10"/>
      <c r="N361" s="10"/>
      <c r="O361" s="10"/>
      <c r="P361" s="10">
        <v>3</v>
      </c>
      <c r="Q361" s="10"/>
      <c r="R361" s="29">
        <f t="shared" si="25"/>
        <v>3</v>
      </c>
      <c r="S361" s="13" t="s">
        <v>151</v>
      </c>
      <c r="T361" s="13" t="s">
        <v>364</v>
      </c>
      <c r="AA361" s="299"/>
    </row>
    <row r="362" spans="1:27" ht="63.75" customHeight="1">
      <c r="A362" s="9">
        <v>3</v>
      </c>
      <c r="B362" s="505" t="s">
        <v>451</v>
      </c>
      <c r="C362" s="498"/>
      <c r="D362" s="10" t="s">
        <v>452</v>
      </c>
      <c r="E362" s="10" t="s">
        <v>41</v>
      </c>
      <c r="F362" s="10">
        <v>100</v>
      </c>
      <c r="G362" s="10">
        <v>10</v>
      </c>
      <c r="H362" s="10">
        <v>18</v>
      </c>
      <c r="I362" s="10">
        <f t="shared" si="24"/>
        <v>128</v>
      </c>
      <c r="J362" s="373"/>
      <c r="K362" s="373"/>
      <c r="L362" s="373"/>
      <c r="M362" s="373"/>
      <c r="N362" s="373"/>
      <c r="O362" s="10">
        <v>45</v>
      </c>
      <c r="P362" s="10">
        <v>3</v>
      </c>
      <c r="Q362" s="10">
        <v>1</v>
      </c>
      <c r="R362" s="29">
        <f>SUM(O362:Q362)</f>
        <v>49</v>
      </c>
      <c r="S362" s="13" t="s">
        <v>151</v>
      </c>
      <c r="T362" s="13" t="s">
        <v>1028</v>
      </c>
      <c r="AA362" s="299"/>
    </row>
    <row r="363" spans="1:27" ht="63.75" customHeight="1">
      <c r="A363" s="9">
        <v>4</v>
      </c>
      <c r="B363" s="498" t="s">
        <v>637</v>
      </c>
      <c r="C363" s="498"/>
      <c r="D363" s="359" t="s">
        <v>1105</v>
      </c>
      <c r="E363" s="10" t="s">
        <v>41</v>
      </c>
      <c r="F363" s="10">
        <v>1000</v>
      </c>
      <c r="G363" s="10">
        <v>60</v>
      </c>
      <c r="H363" s="10">
        <v>26</v>
      </c>
      <c r="I363" s="10">
        <f t="shared" si="24"/>
        <v>1086</v>
      </c>
      <c r="J363" s="10"/>
      <c r="K363" s="10"/>
      <c r="L363" s="10"/>
      <c r="M363" s="10"/>
      <c r="N363" s="10"/>
      <c r="O363" s="10"/>
      <c r="P363" s="10"/>
      <c r="Q363" s="10"/>
      <c r="R363" s="29">
        <f t="shared" si="25"/>
        <v>0</v>
      </c>
      <c r="S363" s="13" t="s">
        <v>151</v>
      </c>
      <c r="T363" s="13" t="s">
        <v>1029</v>
      </c>
      <c r="AA363" s="299"/>
    </row>
    <row r="364" spans="1:27" ht="91.5" customHeight="1">
      <c r="A364" s="9">
        <v>5</v>
      </c>
      <c r="B364" s="505" t="s">
        <v>203</v>
      </c>
      <c r="C364" s="498"/>
      <c r="D364" s="10" t="s">
        <v>1106</v>
      </c>
      <c r="E364" s="10" t="s">
        <v>82</v>
      </c>
      <c r="F364" s="10">
        <v>350</v>
      </c>
      <c r="G364" s="10">
        <v>20</v>
      </c>
      <c r="H364" s="10">
        <v>36</v>
      </c>
      <c r="I364" s="10">
        <f t="shared" si="24"/>
        <v>406</v>
      </c>
      <c r="J364" s="173"/>
      <c r="K364" s="173"/>
      <c r="L364" s="173"/>
      <c r="M364" s="173"/>
      <c r="N364" s="173"/>
      <c r="O364" s="10">
        <v>55</v>
      </c>
      <c r="P364" s="10">
        <v>5</v>
      </c>
      <c r="Q364" s="10">
        <v>3</v>
      </c>
      <c r="R364" s="29">
        <f t="shared" si="25"/>
        <v>63</v>
      </c>
      <c r="S364" s="13" t="s">
        <v>151</v>
      </c>
      <c r="T364" s="13" t="s">
        <v>961</v>
      </c>
      <c r="AA364" s="299"/>
    </row>
    <row r="365" spans="1:27" ht="45.75" customHeight="1">
      <c r="A365" s="9">
        <v>6</v>
      </c>
      <c r="B365" s="505" t="s">
        <v>453</v>
      </c>
      <c r="C365" s="498"/>
      <c r="D365" s="10" t="s">
        <v>1107</v>
      </c>
      <c r="E365" s="10" t="s">
        <v>41</v>
      </c>
      <c r="F365" s="10">
        <v>100</v>
      </c>
      <c r="G365" s="10">
        <v>10</v>
      </c>
      <c r="H365" s="10">
        <v>18</v>
      </c>
      <c r="I365" s="10">
        <f t="shared" si="24"/>
        <v>128</v>
      </c>
      <c r="J365" s="10"/>
      <c r="K365" s="10"/>
      <c r="L365" s="10"/>
      <c r="M365" s="10"/>
      <c r="N365" s="10"/>
      <c r="O365" s="10">
        <v>45</v>
      </c>
      <c r="P365" s="10">
        <v>3</v>
      </c>
      <c r="Q365" s="10">
        <v>1</v>
      </c>
      <c r="R365" s="29">
        <f t="shared" si="25"/>
        <v>49</v>
      </c>
      <c r="S365" s="13" t="s">
        <v>151</v>
      </c>
      <c r="T365" s="13" t="s">
        <v>1028</v>
      </c>
      <c r="AA365" s="299"/>
    </row>
    <row r="366" spans="1:20" ht="29.25" customHeight="1">
      <c r="A366" s="23"/>
      <c r="B366" s="530" t="s">
        <v>204</v>
      </c>
      <c r="C366" s="530"/>
      <c r="D366" s="530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97"/>
      <c r="P366" s="97"/>
      <c r="Q366" s="97"/>
      <c r="R366" s="97"/>
      <c r="S366" s="23"/>
      <c r="T366" s="23"/>
    </row>
    <row r="367" spans="1:27" ht="27.75" customHeight="1">
      <c r="A367" s="102"/>
      <c r="B367" s="611" t="s">
        <v>455</v>
      </c>
      <c r="C367" s="540"/>
      <c r="D367" s="181"/>
      <c r="E367" s="180"/>
      <c r="F367" s="172"/>
      <c r="G367" s="172"/>
      <c r="H367" s="172"/>
      <c r="I367" s="172"/>
      <c r="J367" s="172"/>
      <c r="K367" s="173"/>
      <c r="L367" s="173"/>
      <c r="M367" s="173"/>
      <c r="N367" s="173"/>
      <c r="O367" s="192"/>
      <c r="P367" s="192"/>
      <c r="Q367" s="192"/>
      <c r="R367" s="193"/>
      <c r="S367" s="68"/>
      <c r="T367" s="68"/>
      <c r="AA367" s="166"/>
    </row>
    <row r="368" spans="1:27" ht="36.75" customHeight="1">
      <c r="A368" s="105">
        <v>1</v>
      </c>
      <c r="B368" s="483" t="s">
        <v>159</v>
      </c>
      <c r="C368" s="482"/>
      <c r="D368" s="181" t="s">
        <v>462</v>
      </c>
      <c r="E368" s="180" t="s">
        <v>82</v>
      </c>
      <c r="F368" s="178">
        <v>180</v>
      </c>
      <c r="G368" s="178">
        <v>20</v>
      </c>
      <c r="H368" s="178">
        <v>46</v>
      </c>
      <c r="I368" s="178">
        <f>H368+G368+F368</f>
        <v>246</v>
      </c>
      <c r="J368" s="172"/>
      <c r="K368" s="173"/>
      <c r="L368" s="173"/>
      <c r="M368" s="173"/>
      <c r="N368" s="373"/>
      <c r="O368" s="394">
        <v>65</v>
      </c>
      <c r="P368" s="394">
        <v>3</v>
      </c>
      <c r="Q368" s="394">
        <v>1</v>
      </c>
      <c r="R368" s="395">
        <f>Q368+P368+O368</f>
        <v>69</v>
      </c>
      <c r="S368" s="25" t="s">
        <v>32</v>
      </c>
      <c r="T368" s="234" t="s">
        <v>893</v>
      </c>
      <c r="AA368" s="166"/>
    </row>
    <row r="369" spans="1:39" s="15" customFormat="1" ht="54.75" customHeight="1">
      <c r="A369" s="9">
        <v>2</v>
      </c>
      <c r="B369" s="480" t="s">
        <v>780</v>
      </c>
      <c r="C369" s="480"/>
      <c r="D369" s="10" t="s">
        <v>1065</v>
      </c>
      <c r="E369" s="10" t="s">
        <v>24</v>
      </c>
      <c r="F369" s="13">
        <v>1500</v>
      </c>
      <c r="G369" s="13">
        <v>100</v>
      </c>
      <c r="H369" s="19">
        <v>46</v>
      </c>
      <c r="I369" s="178">
        <f>H369+G369+F369</f>
        <v>1646</v>
      </c>
      <c r="J369" s="11"/>
      <c r="K369" s="11"/>
      <c r="L369" s="11"/>
      <c r="M369" s="11"/>
      <c r="N369" s="19">
        <v>30</v>
      </c>
      <c r="O369" s="19">
        <v>140</v>
      </c>
      <c r="P369" s="19">
        <v>10</v>
      </c>
      <c r="Q369" s="19">
        <v>3</v>
      </c>
      <c r="R369" s="12">
        <f>Q369+P369+O369+N369</f>
        <v>183</v>
      </c>
      <c r="S369" s="13" t="s">
        <v>32</v>
      </c>
      <c r="T369" s="14" t="s">
        <v>788</v>
      </c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</row>
    <row r="370" spans="1:27" ht="48" customHeight="1">
      <c r="A370" s="105">
        <v>3</v>
      </c>
      <c r="B370" s="481" t="s">
        <v>456</v>
      </c>
      <c r="C370" s="482"/>
      <c r="D370" s="181" t="s">
        <v>1052</v>
      </c>
      <c r="E370" s="180" t="s">
        <v>82</v>
      </c>
      <c r="F370" s="178">
        <v>1200</v>
      </c>
      <c r="G370" s="178">
        <v>100</v>
      </c>
      <c r="H370" s="178">
        <v>64</v>
      </c>
      <c r="I370" s="178">
        <f>H370+G370+F370</f>
        <v>1364</v>
      </c>
      <c r="J370" s="172"/>
      <c r="K370" s="173"/>
      <c r="L370" s="173"/>
      <c r="M370" s="173"/>
      <c r="N370" s="373"/>
      <c r="O370" s="394">
        <v>481.8</v>
      </c>
      <c r="P370" s="394">
        <v>167</v>
      </c>
      <c r="Q370" s="394">
        <v>10</v>
      </c>
      <c r="R370" s="395">
        <f>Q370+P370+O370+N370</f>
        <v>658.8</v>
      </c>
      <c r="S370" s="25" t="s">
        <v>32</v>
      </c>
      <c r="T370" s="234" t="s">
        <v>893</v>
      </c>
      <c r="AA370" s="166"/>
    </row>
    <row r="371" spans="1:27" ht="42.75" customHeight="1">
      <c r="A371" s="105">
        <v>4</v>
      </c>
      <c r="B371" s="481" t="s">
        <v>457</v>
      </c>
      <c r="C371" s="482"/>
      <c r="D371" s="181" t="s">
        <v>458</v>
      </c>
      <c r="E371" s="180" t="s">
        <v>82</v>
      </c>
      <c r="F371" s="10">
        <v>600</v>
      </c>
      <c r="G371" s="10">
        <v>80</v>
      </c>
      <c r="H371" s="10">
        <v>59</v>
      </c>
      <c r="I371" s="178">
        <f>H371+G371+F371</f>
        <v>739</v>
      </c>
      <c r="J371" s="10"/>
      <c r="K371" s="10"/>
      <c r="L371" s="10"/>
      <c r="M371" s="10"/>
      <c r="N371" s="380">
        <v>30</v>
      </c>
      <c r="O371" s="396">
        <v>245</v>
      </c>
      <c r="P371" s="396">
        <v>85</v>
      </c>
      <c r="Q371" s="396">
        <v>30</v>
      </c>
      <c r="R371" s="397">
        <f>Q371+P371+O371+N371</f>
        <v>390</v>
      </c>
      <c r="S371" s="25" t="s">
        <v>32</v>
      </c>
      <c r="T371" s="234" t="s">
        <v>893</v>
      </c>
      <c r="AA371" s="166"/>
    </row>
    <row r="372" spans="1:27" ht="36" customHeight="1">
      <c r="A372" s="105">
        <v>5</v>
      </c>
      <c r="B372" s="481" t="s">
        <v>205</v>
      </c>
      <c r="C372" s="482"/>
      <c r="D372" s="181" t="s">
        <v>459</v>
      </c>
      <c r="E372" s="180" t="s">
        <v>82</v>
      </c>
      <c r="F372" s="10">
        <v>280</v>
      </c>
      <c r="G372" s="10">
        <v>40</v>
      </c>
      <c r="H372" s="10">
        <v>59</v>
      </c>
      <c r="I372" s="178">
        <f>H372+G372+F372</f>
        <v>379</v>
      </c>
      <c r="J372" s="10"/>
      <c r="K372" s="10"/>
      <c r="L372" s="10"/>
      <c r="M372" s="10"/>
      <c r="N372" s="115"/>
      <c r="O372" s="115">
        <v>120</v>
      </c>
      <c r="P372" s="115">
        <v>15</v>
      </c>
      <c r="Q372" s="115">
        <v>3</v>
      </c>
      <c r="R372" s="116">
        <f>Q372+P372+O372+N372</f>
        <v>138</v>
      </c>
      <c r="S372" s="25" t="s">
        <v>32</v>
      </c>
      <c r="T372" s="234" t="s">
        <v>893</v>
      </c>
      <c r="AA372" s="166"/>
    </row>
    <row r="373" spans="1:27" ht="30.75" customHeight="1">
      <c r="A373" s="102"/>
      <c r="B373" s="539" t="s">
        <v>344</v>
      </c>
      <c r="C373" s="540"/>
      <c r="D373" s="181"/>
      <c r="E373" s="180"/>
      <c r="F373" s="172"/>
      <c r="G373" s="172"/>
      <c r="H373" s="172"/>
      <c r="I373" s="172">
        <f>I372+I371+I370+I369+I368</f>
        <v>4374</v>
      </c>
      <c r="J373" s="172"/>
      <c r="K373" s="173"/>
      <c r="L373" s="173"/>
      <c r="M373" s="173"/>
      <c r="N373" s="314"/>
      <c r="O373" s="334"/>
      <c r="P373" s="334"/>
      <c r="Q373" s="334"/>
      <c r="R373" s="335"/>
      <c r="S373" s="68"/>
      <c r="T373" s="68"/>
      <c r="AA373" s="166"/>
    </row>
    <row r="374" spans="1:27" ht="48.75" customHeight="1">
      <c r="A374" s="105">
        <v>1</v>
      </c>
      <c r="B374" s="488" t="s">
        <v>469</v>
      </c>
      <c r="C374" s="488"/>
      <c r="D374" s="180" t="s">
        <v>1046</v>
      </c>
      <c r="E374" s="180" t="s">
        <v>41</v>
      </c>
      <c r="F374" s="178">
        <v>280</v>
      </c>
      <c r="G374" s="178">
        <v>26</v>
      </c>
      <c r="H374" s="178">
        <v>36</v>
      </c>
      <c r="I374" s="178">
        <f aca="true" t="shared" si="26" ref="I374:I387">H374+G374+F374</f>
        <v>342</v>
      </c>
      <c r="J374" s="172"/>
      <c r="K374" s="173"/>
      <c r="L374" s="173"/>
      <c r="M374" s="173"/>
      <c r="N374" s="314"/>
      <c r="O374" s="398"/>
      <c r="P374" s="398"/>
      <c r="Q374" s="398"/>
      <c r="R374" s="325">
        <f>Q374+P374+O374+N374</f>
        <v>0</v>
      </c>
      <c r="S374" s="23" t="s">
        <v>160</v>
      </c>
      <c r="T374" s="234" t="s">
        <v>896</v>
      </c>
      <c r="AA374" s="187"/>
    </row>
    <row r="375" spans="1:27" ht="45.75" customHeight="1">
      <c r="A375" s="105">
        <v>2</v>
      </c>
      <c r="B375" s="481" t="s">
        <v>1155</v>
      </c>
      <c r="C375" s="482"/>
      <c r="D375" s="181" t="s">
        <v>1047</v>
      </c>
      <c r="E375" s="180" t="s">
        <v>192</v>
      </c>
      <c r="F375" s="178">
        <v>180</v>
      </c>
      <c r="G375" s="178">
        <v>20</v>
      </c>
      <c r="H375" s="178">
        <v>42</v>
      </c>
      <c r="I375" s="178">
        <f t="shared" si="26"/>
        <v>242</v>
      </c>
      <c r="J375" s="172"/>
      <c r="K375" s="173"/>
      <c r="L375" s="173"/>
      <c r="M375" s="173"/>
      <c r="N375" s="314"/>
      <c r="O375" s="394">
        <v>65</v>
      </c>
      <c r="P375" s="394">
        <v>3</v>
      </c>
      <c r="Q375" s="394">
        <v>1</v>
      </c>
      <c r="R375" s="116">
        <f>Q375+P375+O375+N375</f>
        <v>69</v>
      </c>
      <c r="S375" s="25" t="s">
        <v>32</v>
      </c>
      <c r="T375" s="234" t="s">
        <v>893</v>
      </c>
      <c r="AA375" s="166"/>
    </row>
    <row r="376" spans="1:27" ht="72.75" customHeight="1">
      <c r="A376" s="105">
        <v>3</v>
      </c>
      <c r="B376" s="481" t="s">
        <v>904</v>
      </c>
      <c r="C376" s="482"/>
      <c r="D376" s="181" t="s">
        <v>460</v>
      </c>
      <c r="E376" s="180" t="s">
        <v>192</v>
      </c>
      <c r="F376" s="178">
        <v>180</v>
      </c>
      <c r="G376" s="178">
        <v>20</v>
      </c>
      <c r="H376" s="178">
        <v>42</v>
      </c>
      <c r="I376" s="178">
        <f t="shared" si="26"/>
        <v>242</v>
      </c>
      <c r="J376" s="10"/>
      <c r="K376" s="10"/>
      <c r="L376" s="10"/>
      <c r="M376" s="10"/>
      <c r="N376" s="52"/>
      <c r="O376" s="115">
        <v>65</v>
      </c>
      <c r="P376" s="115">
        <v>3</v>
      </c>
      <c r="Q376" s="115">
        <v>1</v>
      </c>
      <c r="R376" s="116">
        <f>Q376+P376+O376</f>
        <v>69</v>
      </c>
      <c r="S376" s="25" t="s">
        <v>32</v>
      </c>
      <c r="T376" s="234" t="s">
        <v>893</v>
      </c>
      <c r="AA376" s="166"/>
    </row>
    <row r="377" spans="1:27" ht="36" customHeight="1">
      <c r="A377" s="105">
        <v>4</v>
      </c>
      <c r="B377" s="481" t="s">
        <v>461</v>
      </c>
      <c r="C377" s="482"/>
      <c r="D377" s="181" t="s">
        <v>462</v>
      </c>
      <c r="E377" s="180" t="s">
        <v>192</v>
      </c>
      <c r="F377" s="178">
        <v>180</v>
      </c>
      <c r="G377" s="178">
        <v>20</v>
      </c>
      <c r="H377" s="178">
        <v>42</v>
      </c>
      <c r="I377" s="178">
        <f t="shared" si="26"/>
        <v>242</v>
      </c>
      <c r="J377" s="10"/>
      <c r="K377" s="10"/>
      <c r="L377" s="10"/>
      <c r="M377" s="10"/>
      <c r="N377" s="10"/>
      <c r="O377" s="115">
        <v>65</v>
      </c>
      <c r="P377" s="115">
        <v>3</v>
      </c>
      <c r="Q377" s="115">
        <v>1</v>
      </c>
      <c r="R377" s="116">
        <f>Q377+P377+O377</f>
        <v>69</v>
      </c>
      <c r="S377" s="25" t="s">
        <v>32</v>
      </c>
      <c r="T377" s="234" t="s">
        <v>893</v>
      </c>
      <c r="AA377" s="166"/>
    </row>
    <row r="378" spans="1:27" ht="36" customHeight="1">
      <c r="A378" s="105">
        <v>5</v>
      </c>
      <c r="B378" s="481" t="s">
        <v>1108</v>
      </c>
      <c r="C378" s="482"/>
      <c r="D378" s="180" t="s">
        <v>1053</v>
      </c>
      <c r="E378" s="10" t="s">
        <v>103</v>
      </c>
      <c r="F378" s="178">
        <v>180</v>
      </c>
      <c r="G378" s="178">
        <v>20</v>
      </c>
      <c r="H378" s="178">
        <v>42</v>
      </c>
      <c r="I378" s="178">
        <f t="shared" si="26"/>
        <v>242</v>
      </c>
      <c r="J378" s="172"/>
      <c r="K378" s="173"/>
      <c r="L378" s="173"/>
      <c r="M378" s="173"/>
      <c r="N378" s="173"/>
      <c r="O378" s="394">
        <v>35</v>
      </c>
      <c r="P378" s="394">
        <v>3</v>
      </c>
      <c r="Q378" s="394">
        <v>1</v>
      </c>
      <c r="R378" s="116">
        <f>Q378+P378+O378+N378</f>
        <v>39</v>
      </c>
      <c r="S378" s="234" t="s">
        <v>32</v>
      </c>
      <c r="T378" s="234" t="s">
        <v>956</v>
      </c>
      <c r="AA378" s="187"/>
    </row>
    <row r="379" spans="1:27" ht="36" customHeight="1">
      <c r="A379" s="105">
        <v>6</v>
      </c>
      <c r="B379" s="481" t="s">
        <v>468</v>
      </c>
      <c r="C379" s="482"/>
      <c r="D379" s="180" t="s">
        <v>715</v>
      </c>
      <c r="E379" s="10" t="s">
        <v>103</v>
      </c>
      <c r="F379" s="178">
        <v>140</v>
      </c>
      <c r="G379" s="178">
        <v>20</v>
      </c>
      <c r="H379" s="178">
        <v>42</v>
      </c>
      <c r="I379" s="178">
        <f t="shared" si="26"/>
        <v>202</v>
      </c>
      <c r="J379" s="172"/>
      <c r="K379" s="173"/>
      <c r="L379" s="173"/>
      <c r="M379" s="173"/>
      <c r="N379" s="173"/>
      <c r="O379" s="394">
        <v>35</v>
      </c>
      <c r="P379" s="394">
        <v>3</v>
      </c>
      <c r="Q379" s="394">
        <v>1</v>
      </c>
      <c r="R379" s="116">
        <f>Q379+P379+O379+N379</f>
        <v>39</v>
      </c>
      <c r="S379" s="234" t="s">
        <v>32</v>
      </c>
      <c r="T379" s="234" t="s">
        <v>956</v>
      </c>
      <c r="AA379" s="187"/>
    </row>
    <row r="380" spans="1:27" ht="80.25" customHeight="1">
      <c r="A380" s="105">
        <v>7</v>
      </c>
      <c r="B380" s="483" t="s">
        <v>905</v>
      </c>
      <c r="C380" s="482"/>
      <c r="D380" s="180" t="s">
        <v>716</v>
      </c>
      <c r="E380" s="217" t="s">
        <v>103</v>
      </c>
      <c r="F380" s="178">
        <v>240</v>
      </c>
      <c r="G380" s="178">
        <v>20</v>
      </c>
      <c r="H380" s="178">
        <v>42</v>
      </c>
      <c r="I380" s="178">
        <f t="shared" si="26"/>
        <v>302</v>
      </c>
      <c r="J380" s="172"/>
      <c r="K380" s="173"/>
      <c r="L380" s="173"/>
      <c r="M380" s="173"/>
      <c r="N380" s="173"/>
      <c r="O380" s="394"/>
      <c r="P380" s="394"/>
      <c r="Q380" s="394"/>
      <c r="R380" s="325">
        <f>Q380+P380+O380+N380</f>
        <v>0</v>
      </c>
      <c r="S380" s="23" t="s">
        <v>822</v>
      </c>
      <c r="T380" s="234" t="s">
        <v>957</v>
      </c>
      <c r="AA380" s="187"/>
    </row>
    <row r="381" spans="1:33" ht="34.5" customHeight="1">
      <c r="A381" s="105">
        <v>8</v>
      </c>
      <c r="B381" s="481" t="s">
        <v>463</v>
      </c>
      <c r="C381" s="482"/>
      <c r="D381" s="180" t="s">
        <v>717</v>
      </c>
      <c r="E381" s="180" t="s">
        <v>82</v>
      </c>
      <c r="F381" s="178">
        <v>100</v>
      </c>
      <c r="G381" s="178">
        <v>20</v>
      </c>
      <c r="H381" s="178">
        <v>42</v>
      </c>
      <c r="I381" s="178">
        <f t="shared" si="26"/>
        <v>162</v>
      </c>
      <c r="J381" s="172"/>
      <c r="K381" s="173"/>
      <c r="L381" s="173"/>
      <c r="M381" s="173"/>
      <c r="N381" s="173"/>
      <c r="O381" s="394">
        <v>20</v>
      </c>
      <c r="P381" s="192"/>
      <c r="Q381" s="192"/>
      <c r="R381" s="399">
        <f>Q381+P381+O381+N381</f>
        <v>20</v>
      </c>
      <c r="S381" s="25" t="s">
        <v>32</v>
      </c>
      <c r="T381" s="234" t="s">
        <v>893</v>
      </c>
      <c r="U381" s="166"/>
      <c r="V381" s="166"/>
      <c r="W381" s="166"/>
      <c r="X381" s="166"/>
      <c r="Y381" s="166"/>
      <c r="Z381" s="166"/>
      <c r="AA381" s="262"/>
      <c r="AB381" s="166"/>
      <c r="AC381" s="166"/>
      <c r="AD381" s="166"/>
      <c r="AE381" s="166"/>
      <c r="AF381" s="166"/>
      <c r="AG381" s="166"/>
    </row>
    <row r="382" spans="1:27" ht="59.25" customHeight="1">
      <c r="A382" s="105">
        <v>9</v>
      </c>
      <c r="B382" s="493" t="s">
        <v>470</v>
      </c>
      <c r="C382" s="493"/>
      <c r="D382" s="181" t="s">
        <v>718</v>
      </c>
      <c r="E382" s="10" t="s">
        <v>41</v>
      </c>
      <c r="F382" s="178">
        <v>240</v>
      </c>
      <c r="G382" s="178">
        <v>20</v>
      </c>
      <c r="H382" s="178">
        <v>42</v>
      </c>
      <c r="I382" s="178">
        <f t="shared" si="26"/>
        <v>302</v>
      </c>
      <c r="J382" s="172"/>
      <c r="K382" s="173"/>
      <c r="L382" s="173"/>
      <c r="M382" s="173"/>
      <c r="N382" s="173"/>
      <c r="O382" s="394">
        <v>35</v>
      </c>
      <c r="P382" s="394">
        <v>3</v>
      </c>
      <c r="Q382" s="394">
        <v>1</v>
      </c>
      <c r="R382" s="116">
        <f>Q382+P382+O382+N382</f>
        <v>39</v>
      </c>
      <c r="S382" s="25" t="s">
        <v>32</v>
      </c>
      <c r="T382" s="234" t="s">
        <v>958</v>
      </c>
      <c r="AA382" s="166"/>
    </row>
    <row r="383" spans="1:28" ht="69.75" customHeight="1">
      <c r="A383" s="105">
        <v>10</v>
      </c>
      <c r="B383" s="612" t="s">
        <v>586</v>
      </c>
      <c r="C383" s="613"/>
      <c r="D383" s="180" t="s">
        <v>1156</v>
      </c>
      <c r="E383" s="180" t="s">
        <v>206</v>
      </c>
      <c r="F383" s="178">
        <v>400</v>
      </c>
      <c r="G383" s="172">
        <v>40</v>
      </c>
      <c r="H383" s="10">
        <v>42</v>
      </c>
      <c r="I383" s="178">
        <f t="shared" si="26"/>
        <v>482</v>
      </c>
      <c r="J383" s="172"/>
      <c r="K383" s="173"/>
      <c r="L383" s="173"/>
      <c r="M383" s="173"/>
      <c r="N383" s="173"/>
      <c r="O383" s="396">
        <v>15</v>
      </c>
      <c r="P383" s="396">
        <v>3</v>
      </c>
      <c r="Q383" s="396">
        <v>1</v>
      </c>
      <c r="R383" s="397">
        <f>Q383+P383+O383</f>
        <v>19</v>
      </c>
      <c r="S383" s="10" t="s">
        <v>207</v>
      </c>
      <c r="T383" s="13" t="s">
        <v>208</v>
      </c>
      <c r="AA383" s="299"/>
      <c r="AB383" s="43"/>
    </row>
    <row r="384" spans="1:37" ht="54" customHeight="1">
      <c r="A384" s="105">
        <v>11</v>
      </c>
      <c r="B384" s="481" t="s">
        <v>466</v>
      </c>
      <c r="C384" s="482"/>
      <c r="D384" s="180" t="s">
        <v>467</v>
      </c>
      <c r="E384" s="180" t="s">
        <v>49</v>
      </c>
      <c r="F384" s="178">
        <v>160</v>
      </c>
      <c r="G384" s="178">
        <v>20</v>
      </c>
      <c r="H384" s="178">
        <v>36</v>
      </c>
      <c r="I384" s="178">
        <f t="shared" si="26"/>
        <v>216</v>
      </c>
      <c r="J384" s="172"/>
      <c r="K384" s="173"/>
      <c r="L384" s="173"/>
      <c r="M384" s="173"/>
      <c r="N384" s="173"/>
      <c r="O384" s="394">
        <v>20</v>
      </c>
      <c r="P384" s="398"/>
      <c r="Q384" s="398"/>
      <c r="R384" s="399">
        <f>Q384+P384+O384+N384</f>
        <v>20</v>
      </c>
      <c r="S384" s="234" t="s">
        <v>954</v>
      </c>
      <c r="T384" s="234" t="s">
        <v>955</v>
      </c>
      <c r="U384" s="247"/>
      <c r="V384" s="247"/>
      <c r="W384" s="247"/>
      <c r="X384" s="247"/>
      <c r="Y384" s="247"/>
      <c r="Z384" s="247"/>
      <c r="AA384" s="331"/>
      <c r="AB384" s="332"/>
      <c r="AC384" s="166"/>
      <c r="AD384" s="166"/>
      <c r="AE384" s="166"/>
      <c r="AF384" s="166"/>
      <c r="AG384" s="166"/>
      <c r="AH384" s="166"/>
      <c r="AI384" s="166"/>
      <c r="AJ384" s="166"/>
      <c r="AK384" s="166"/>
    </row>
    <row r="385" spans="1:28" ht="44.25" customHeight="1">
      <c r="A385" s="105">
        <v>12</v>
      </c>
      <c r="B385" s="481" t="s">
        <v>1109</v>
      </c>
      <c r="C385" s="482"/>
      <c r="D385" s="180" t="s">
        <v>927</v>
      </c>
      <c r="E385" s="10" t="s">
        <v>103</v>
      </c>
      <c r="F385" s="178">
        <v>180</v>
      </c>
      <c r="G385" s="178">
        <v>20</v>
      </c>
      <c r="H385" s="178">
        <v>42</v>
      </c>
      <c r="I385" s="178">
        <f t="shared" si="26"/>
        <v>242</v>
      </c>
      <c r="J385" s="172"/>
      <c r="K385" s="173"/>
      <c r="L385" s="173"/>
      <c r="M385" s="173"/>
      <c r="N385" s="173"/>
      <c r="O385" s="394">
        <v>35</v>
      </c>
      <c r="P385" s="394">
        <v>3</v>
      </c>
      <c r="Q385" s="394">
        <v>1</v>
      </c>
      <c r="R385" s="399">
        <f>Q385+P385+O385+N385</f>
        <v>39</v>
      </c>
      <c r="S385" s="234" t="s">
        <v>32</v>
      </c>
      <c r="T385" s="234" t="s">
        <v>956</v>
      </c>
      <c r="AA385" s="187"/>
      <c r="AB385" s="43"/>
    </row>
    <row r="386" spans="1:28" ht="34.5" customHeight="1">
      <c r="A386" s="105">
        <v>13</v>
      </c>
      <c r="B386" s="511" t="s">
        <v>211</v>
      </c>
      <c r="C386" s="511"/>
      <c r="D386" s="375" t="s">
        <v>1110</v>
      </c>
      <c r="E386" s="180" t="s">
        <v>138</v>
      </c>
      <c r="F386" s="178">
        <v>120</v>
      </c>
      <c r="G386" s="178">
        <v>18</v>
      </c>
      <c r="H386" s="178">
        <v>36</v>
      </c>
      <c r="I386" s="178">
        <f t="shared" si="26"/>
        <v>174</v>
      </c>
      <c r="J386" s="172"/>
      <c r="K386" s="173"/>
      <c r="L386" s="173"/>
      <c r="M386" s="173"/>
      <c r="N386" s="173"/>
      <c r="O386" s="192"/>
      <c r="P386" s="192"/>
      <c r="Q386" s="192"/>
      <c r="R386" s="329">
        <f>Q386+P386+O386+N386</f>
        <v>0</v>
      </c>
      <c r="S386" s="272" t="s">
        <v>838</v>
      </c>
      <c r="T386" s="234" t="s">
        <v>886</v>
      </c>
      <c r="AA386" s="187"/>
      <c r="AB386" s="43"/>
    </row>
    <row r="387" spans="1:28" ht="121.5" customHeight="1">
      <c r="A387" s="461">
        <v>14</v>
      </c>
      <c r="B387" s="484" t="s">
        <v>721</v>
      </c>
      <c r="C387" s="485"/>
      <c r="D387" s="471" t="s">
        <v>1157</v>
      </c>
      <c r="E387" s="486" t="s">
        <v>719</v>
      </c>
      <c r="F387" s="467">
        <v>200</v>
      </c>
      <c r="G387" s="467">
        <v>20</v>
      </c>
      <c r="H387" s="467">
        <v>36</v>
      </c>
      <c r="I387" s="467">
        <f t="shared" si="26"/>
        <v>256</v>
      </c>
      <c r="J387" s="463"/>
      <c r="K387" s="465"/>
      <c r="L387" s="465"/>
      <c r="M387" s="465"/>
      <c r="N387" s="465"/>
      <c r="O387" s="469"/>
      <c r="P387" s="469"/>
      <c r="Q387" s="469"/>
      <c r="R387" s="474">
        <f>Q387+P387+O387</f>
        <v>0</v>
      </c>
      <c r="S387" s="476" t="s">
        <v>887</v>
      </c>
      <c r="T387" s="459" t="s">
        <v>888</v>
      </c>
      <c r="AA387" s="187"/>
      <c r="AB387" s="43"/>
    </row>
    <row r="388" spans="1:28" ht="76.5" customHeight="1">
      <c r="A388" s="462"/>
      <c r="B388" s="483" t="s">
        <v>471</v>
      </c>
      <c r="C388" s="482"/>
      <c r="D388" s="472"/>
      <c r="E388" s="487"/>
      <c r="F388" s="468"/>
      <c r="G388" s="468"/>
      <c r="H388" s="468"/>
      <c r="I388" s="468"/>
      <c r="J388" s="464"/>
      <c r="K388" s="466"/>
      <c r="L388" s="466"/>
      <c r="M388" s="466"/>
      <c r="N388" s="466"/>
      <c r="O388" s="470"/>
      <c r="P388" s="470"/>
      <c r="Q388" s="470"/>
      <c r="R388" s="475"/>
      <c r="S388" s="477"/>
      <c r="T388" s="460"/>
      <c r="AA388" s="187"/>
      <c r="AB388" s="43"/>
    </row>
    <row r="389" spans="1:27" ht="52.5" customHeight="1">
      <c r="A389" s="105">
        <v>15</v>
      </c>
      <c r="B389" s="495" t="s">
        <v>210</v>
      </c>
      <c r="C389" s="495"/>
      <c r="D389" s="181" t="s">
        <v>1111</v>
      </c>
      <c r="E389" s="182" t="s">
        <v>152</v>
      </c>
      <c r="F389" s="178">
        <v>140</v>
      </c>
      <c r="G389" s="178">
        <v>16</v>
      </c>
      <c r="H389" s="178">
        <v>36</v>
      </c>
      <c r="I389" s="178">
        <f aca="true" t="shared" si="27" ref="I389:I395">H389+G389+F389</f>
        <v>192</v>
      </c>
      <c r="J389" s="172"/>
      <c r="K389" s="173"/>
      <c r="L389" s="173"/>
      <c r="M389" s="173"/>
      <c r="N389" s="173"/>
      <c r="O389" s="192"/>
      <c r="P389" s="192"/>
      <c r="Q389" s="192"/>
      <c r="R389" s="329">
        <f>Q389+P389+O389+N389</f>
        <v>0</v>
      </c>
      <c r="S389" s="234" t="s">
        <v>889</v>
      </c>
      <c r="T389" s="234" t="s">
        <v>890</v>
      </c>
      <c r="AA389" s="187"/>
    </row>
    <row r="390" spans="1:27" ht="71.25" customHeight="1">
      <c r="A390" s="105">
        <v>16</v>
      </c>
      <c r="B390" s="481" t="s">
        <v>580</v>
      </c>
      <c r="C390" s="482"/>
      <c r="D390" s="181" t="s">
        <v>472</v>
      </c>
      <c r="E390" s="180" t="s">
        <v>473</v>
      </c>
      <c r="F390" s="178">
        <v>140</v>
      </c>
      <c r="G390" s="178">
        <v>16</v>
      </c>
      <c r="H390" s="178">
        <v>36</v>
      </c>
      <c r="I390" s="178">
        <f t="shared" si="27"/>
        <v>192</v>
      </c>
      <c r="J390" s="10"/>
      <c r="K390" s="10"/>
      <c r="L390" s="10"/>
      <c r="M390" s="10"/>
      <c r="N390" s="10"/>
      <c r="O390" s="115">
        <v>60</v>
      </c>
      <c r="P390" s="115">
        <v>3</v>
      </c>
      <c r="Q390" s="115">
        <v>3</v>
      </c>
      <c r="R390" s="29">
        <f>SUM(N390:Q390)</f>
        <v>66</v>
      </c>
      <c r="S390" s="25" t="s">
        <v>32</v>
      </c>
      <c r="T390" s="25" t="s">
        <v>962</v>
      </c>
      <c r="AA390" s="299"/>
    </row>
    <row r="391" spans="1:27" ht="39.75" customHeight="1">
      <c r="A391" s="105">
        <v>17</v>
      </c>
      <c r="B391" s="483" t="s">
        <v>464</v>
      </c>
      <c r="C391" s="482"/>
      <c r="D391" s="181" t="s">
        <v>465</v>
      </c>
      <c r="E391" s="180" t="s">
        <v>138</v>
      </c>
      <c r="F391" s="178">
        <v>140</v>
      </c>
      <c r="G391" s="178">
        <v>16</v>
      </c>
      <c r="H391" s="178">
        <v>36</v>
      </c>
      <c r="I391" s="178">
        <f t="shared" si="27"/>
        <v>192</v>
      </c>
      <c r="J391" s="172"/>
      <c r="K391" s="173"/>
      <c r="L391" s="173"/>
      <c r="M391" s="173"/>
      <c r="N391" s="373"/>
      <c r="O391" s="192"/>
      <c r="P391" s="192"/>
      <c r="Q391" s="192"/>
      <c r="R391" s="325">
        <f>Q391+P391+O391+N391</f>
        <v>0</v>
      </c>
      <c r="S391" s="272" t="s">
        <v>838</v>
      </c>
      <c r="T391" s="234" t="s">
        <v>886</v>
      </c>
      <c r="AA391" s="187"/>
    </row>
    <row r="392" spans="1:27" ht="39.75" customHeight="1">
      <c r="A392" s="105">
        <v>18</v>
      </c>
      <c r="B392" s="481" t="s">
        <v>720</v>
      </c>
      <c r="C392" s="482"/>
      <c r="D392" s="180" t="s">
        <v>953</v>
      </c>
      <c r="E392" s="180" t="s">
        <v>153</v>
      </c>
      <c r="F392" s="178">
        <v>140</v>
      </c>
      <c r="G392" s="178">
        <v>16</v>
      </c>
      <c r="H392" s="178">
        <v>36</v>
      </c>
      <c r="I392" s="178">
        <f t="shared" si="27"/>
        <v>192</v>
      </c>
      <c r="J392" s="172"/>
      <c r="K392" s="173"/>
      <c r="L392" s="173"/>
      <c r="M392" s="173"/>
      <c r="N392" s="373"/>
      <c r="O392" s="192"/>
      <c r="P392" s="192"/>
      <c r="Q392" s="192"/>
      <c r="R392" s="325">
        <f>Q392+P392+O392+N392</f>
        <v>0</v>
      </c>
      <c r="S392" s="272" t="s">
        <v>827</v>
      </c>
      <c r="T392" s="234" t="s">
        <v>891</v>
      </c>
      <c r="AA392" s="187"/>
    </row>
    <row r="393" spans="1:27" ht="48" customHeight="1">
      <c r="A393" s="105">
        <v>19</v>
      </c>
      <c r="B393" s="481" t="s">
        <v>474</v>
      </c>
      <c r="C393" s="482"/>
      <c r="D393" s="181" t="s">
        <v>475</v>
      </c>
      <c r="E393" s="180" t="s">
        <v>82</v>
      </c>
      <c r="F393" s="178">
        <v>140</v>
      </c>
      <c r="G393" s="178">
        <v>16</v>
      </c>
      <c r="H393" s="178">
        <v>36</v>
      </c>
      <c r="I393" s="178">
        <f t="shared" si="27"/>
        <v>192</v>
      </c>
      <c r="J393" s="172"/>
      <c r="K393" s="173"/>
      <c r="L393" s="173"/>
      <c r="M393" s="173"/>
      <c r="N393" s="373"/>
      <c r="O393" s="192"/>
      <c r="P393" s="192"/>
      <c r="Q393" s="192"/>
      <c r="R393" s="29">
        <f>SUM(N393:Q393)</f>
        <v>0</v>
      </c>
      <c r="S393" s="23" t="s">
        <v>892</v>
      </c>
      <c r="T393" s="234" t="s">
        <v>893</v>
      </c>
      <c r="AA393" s="187"/>
    </row>
    <row r="394" spans="1:27" ht="48" customHeight="1">
      <c r="A394" s="105">
        <v>20</v>
      </c>
      <c r="B394" s="481" t="s">
        <v>1113</v>
      </c>
      <c r="C394" s="482"/>
      <c r="D394" s="375" t="s">
        <v>1112</v>
      </c>
      <c r="E394" s="10" t="s">
        <v>82</v>
      </c>
      <c r="F394" s="178">
        <v>240</v>
      </c>
      <c r="G394" s="178">
        <v>24</v>
      </c>
      <c r="H394" s="178">
        <v>42</v>
      </c>
      <c r="I394" s="178">
        <f t="shared" si="27"/>
        <v>306</v>
      </c>
      <c r="J394" s="372"/>
      <c r="K394" s="373"/>
      <c r="L394" s="373"/>
      <c r="M394" s="373"/>
      <c r="N394" s="373"/>
      <c r="O394" s="394">
        <v>65</v>
      </c>
      <c r="P394" s="394">
        <v>4</v>
      </c>
      <c r="Q394" s="394">
        <v>1</v>
      </c>
      <c r="R394" s="116">
        <f>Q394+P394+O394+N394</f>
        <v>70</v>
      </c>
      <c r="S394" s="25" t="s">
        <v>32</v>
      </c>
      <c r="T394" s="376" t="s">
        <v>893</v>
      </c>
      <c r="AA394" s="187"/>
    </row>
    <row r="395" spans="1:27" ht="39" customHeight="1">
      <c r="A395" s="105">
        <v>21</v>
      </c>
      <c r="B395" s="481" t="s">
        <v>476</v>
      </c>
      <c r="C395" s="482"/>
      <c r="D395" s="181" t="s">
        <v>477</v>
      </c>
      <c r="E395" s="182" t="s">
        <v>38</v>
      </c>
      <c r="F395" s="178">
        <v>140</v>
      </c>
      <c r="G395" s="178">
        <v>16</v>
      </c>
      <c r="H395" s="178">
        <v>36</v>
      </c>
      <c r="I395" s="178">
        <f t="shared" si="27"/>
        <v>192</v>
      </c>
      <c r="J395" s="172"/>
      <c r="K395" s="173"/>
      <c r="L395" s="173"/>
      <c r="M395" s="173"/>
      <c r="N395" s="373"/>
      <c r="O395" s="192"/>
      <c r="P395" s="192"/>
      <c r="Q395" s="192"/>
      <c r="R395" s="29">
        <f>SUM(N395:Q395)</f>
        <v>0</v>
      </c>
      <c r="S395" s="23" t="s">
        <v>894</v>
      </c>
      <c r="T395" s="234" t="s">
        <v>895</v>
      </c>
      <c r="AA395" s="331"/>
    </row>
    <row r="396" spans="1:20" ht="29.25" customHeight="1">
      <c r="A396" s="23"/>
      <c r="B396" s="530" t="s">
        <v>212</v>
      </c>
      <c r="C396" s="530"/>
      <c r="D396" s="530"/>
      <c r="E396" s="108"/>
      <c r="F396" s="108"/>
      <c r="G396" s="108"/>
      <c r="H396" s="108"/>
      <c r="I396" s="108"/>
      <c r="J396" s="108"/>
      <c r="K396" s="108"/>
      <c r="L396" s="108"/>
      <c r="M396" s="108"/>
      <c r="N396" s="108"/>
      <c r="O396" s="108"/>
      <c r="P396" s="108"/>
      <c r="Q396" s="108"/>
      <c r="R396" s="108"/>
      <c r="S396" s="108"/>
      <c r="T396" s="108"/>
    </row>
    <row r="397" spans="1:28" ht="77.25" customHeight="1">
      <c r="A397" s="105">
        <v>1</v>
      </c>
      <c r="B397" s="505" t="s">
        <v>588</v>
      </c>
      <c r="C397" s="498"/>
      <c r="D397" s="10" t="s">
        <v>587</v>
      </c>
      <c r="E397" s="10" t="s">
        <v>167</v>
      </c>
      <c r="F397" s="10">
        <v>40</v>
      </c>
      <c r="G397" s="10">
        <v>8</v>
      </c>
      <c r="H397" s="10">
        <v>16</v>
      </c>
      <c r="I397" s="10">
        <f>H397+G397+F397</f>
        <v>64</v>
      </c>
      <c r="J397" s="10"/>
      <c r="K397" s="10"/>
      <c r="L397" s="288"/>
      <c r="M397" s="10"/>
      <c r="N397" s="10"/>
      <c r="O397" s="119"/>
      <c r="P397" s="115">
        <v>2</v>
      </c>
      <c r="Q397" s="115">
        <v>1</v>
      </c>
      <c r="R397" s="29">
        <f aca="true" t="shared" si="28" ref="R397:R403">SUM(O397:Q397)</f>
        <v>3</v>
      </c>
      <c r="S397" s="13" t="s">
        <v>349</v>
      </c>
      <c r="T397" s="13" t="s">
        <v>880</v>
      </c>
      <c r="AA397" s="22"/>
      <c r="AB397" s="22"/>
    </row>
    <row r="398" spans="1:28" ht="77.25" customHeight="1">
      <c r="A398" s="105">
        <v>2</v>
      </c>
      <c r="B398" s="541" t="s">
        <v>478</v>
      </c>
      <c r="C398" s="542"/>
      <c r="D398" s="410" t="s">
        <v>1182</v>
      </c>
      <c r="E398" s="10" t="s">
        <v>41</v>
      </c>
      <c r="F398" s="10">
        <v>40</v>
      </c>
      <c r="G398" s="10">
        <v>8</v>
      </c>
      <c r="H398" s="10">
        <v>16</v>
      </c>
      <c r="I398" s="10">
        <f aca="true" t="shared" si="29" ref="I398:I403">H398+G398+F398</f>
        <v>64</v>
      </c>
      <c r="J398" s="10"/>
      <c r="K398" s="10"/>
      <c r="L398" s="288"/>
      <c r="M398" s="10"/>
      <c r="N398" s="10"/>
      <c r="O398" s="115"/>
      <c r="P398" s="115"/>
      <c r="Q398" s="115"/>
      <c r="R398" s="29">
        <f>SUM(O398:Q398)</f>
        <v>0</v>
      </c>
      <c r="S398" s="13" t="s">
        <v>882</v>
      </c>
      <c r="T398" s="13" t="s">
        <v>881</v>
      </c>
      <c r="AA398" s="22"/>
      <c r="AB398" s="22"/>
    </row>
    <row r="399" spans="1:28" ht="54.75" customHeight="1">
      <c r="A399" s="105">
        <v>3</v>
      </c>
      <c r="B399" s="541" t="s">
        <v>213</v>
      </c>
      <c r="C399" s="542"/>
      <c r="D399" s="410" t="s">
        <v>1181</v>
      </c>
      <c r="E399" s="10" t="s">
        <v>41</v>
      </c>
      <c r="F399" s="10">
        <v>60</v>
      </c>
      <c r="G399" s="10">
        <v>8</v>
      </c>
      <c r="H399" s="10">
        <v>16</v>
      </c>
      <c r="I399" s="10">
        <f t="shared" si="29"/>
        <v>84</v>
      </c>
      <c r="J399" s="10"/>
      <c r="K399" s="10"/>
      <c r="L399" s="288"/>
      <c r="M399" s="10"/>
      <c r="N399" s="10"/>
      <c r="O399" s="115"/>
      <c r="P399" s="115">
        <v>2</v>
      </c>
      <c r="Q399" s="115">
        <v>1</v>
      </c>
      <c r="R399" s="29">
        <f>SUM(O399:Q399)</f>
        <v>3</v>
      </c>
      <c r="S399" s="13" t="s">
        <v>214</v>
      </c>
      <c r="T399" s="13" t="s">
        <v>215</v>
      </c>
      <c r="AA399" s="22"/>
      <c r="AB399" s="22"/>
    </row>
    <row r="400" spans="1:28" ht="39" customHeight="1">
      <c r="A400" s="105">
        <v>4</v>
      </c>
      <c r="B400" s="541" t="s">
        <v>589</v>
      </c>
      <c r="C400" s="542"/>
      <c r="D400" s="378" t="s">
        <v>1114</v>
      </c>
      <c r="E400" s="10" t="s">
        <v>41</v>
      </c>
      <c r="F400" s="10">
        <v>40</v>
      </c>
      <c r="G400" s="10">
        <v>8</v>
      </c>
      <c r="H400" s="10">
        <v>16</v>
      </c>
      <c r="I400" s="10">
        <f t="shared" si="29"/>
        <v>64</v>
      </c>
      <c r="J400" s="172"/>
      <c r="K400" s="173"/>
      <c r="L400" s="288"/>
      <c r="M400" s="373"/>
      <c r="N400" s="373"/>
      <c r="O400" s="192"/>
      <c r="P400" s="192"/>
      <c r="Q400" s="192"/>
      <c r="R400" s="29">
        <f t="shared" si="28"/>
        <v>0</v>
      </c>
      <c r="S400" s="13" t="s">
        <v>883</v>
      </c>
      <c r="T400" s="13" t="s">
        <v>885</v>
      </c>
      <c r="AA400" s="22"/>
      <c r="AB400" s="22"/>
    </row>
    <row r="401" spans="1:20" ht="56.25" customHeight="1">
      <c r="A401" s="105">
        <v>5</v>
      </c>
      <c r="B401" s="538" t="s">
        <v>722</v>
      </c>
      <c r="C401" s="538"/>
      <c r="D401" s="10" t="s">
        <v>479</v>
      </c>
      <c r="E401" s="10" t="s">
        <v>103</v>
      </c>
      <c r="F401" s="10">
        <v>70</v>
      </c>
      <c r="G401" s="10">
        <v>8</v>
      </c>
      <c r="H401" s="10">
        <v>16</v>
      </c>
      <c r="I401" s="10">
        <f t="shared" si="29"/>
        <v>94</v>
      </c>
      <c r="J401" s="172"/>
      <c r="K401" s="173"/>
      <c r="L401" s="288"/>
      <c r="M401" s="373"/>
      <c r="N401" s="373"/>
      <c r="O401" s="115">
        <v>20</v>
      </c>
      <c r="P401" s="115">
        <v>3</v>
      </c>
      <c r="Q401" s="115">
        <v>1</v>
      </c>
      <c r="R401" s="29">
        <f t="shared" si="28"/>
        <v>24</v>
      </c>
      <c r="S401" s="13" t="s">
        <v>214</v>
      </c>
      <c r="T401" s="13" t="s">
        <v>351</v>
      </c>
    </row>
    <row r="402" spans="1:20" ht="56.25" customHeight="1">
      <c r="A402" s="105">
        <v>6</v>
      </c>
      <c r="B402" s="532" t="s">
        <v>1158</v>
      </c>
      <c r="C402" s="532"/>
      <c r="D402" s="10" t="s">
        <v>585</v>
      </c>
      <c r="E402" s="10" t="s">
        <v>884</v>
      </c>
      <c r="F402" s="10">
        <v>70</v>
      </c>
      <c r="G402" s="10">
        <v>8</v>
      </c>
      <c r="H402" s="10">
        <v>16</v>
      </c>
      <c r="I402" s="10">
        <f t="shared" si="29"/>
        <v>94</v>
      </c>
      <c r="J402" s="10"/>
      <c r="K402" s="10"/>
      <c r="L402" s="288"/>
      <c r="M402" s="10"/>
      <c r="N402" s="10"/>
      <c r="O402" s="115">
        <v>20</v>
      </c>
      <c r="P402" s="115">
        <v>3</v>
      </c>
      <c r="Q402" s="115">
        <v>1</v>
      </c>
      <c r="R402" s="29">
        <f>SUM(O402:Q402)</f>
        <v>24</v>
      </c>
      <c r="S402" s="13" t="s">
        <v>214</v>
      </c>
      <c r="T402" s="13" t="s">
        <v>215</v>
      </c>
    </row>
    <row r="403" spans="1:20" ht="45" customHeight="1">
      <c r="A403" s="105">
        <v>7</v>
      </c>
      <c r="B403" s="532" t="s">
        <v>582</v>
      </c>
      <c r="C403" s="532"/>
      <c r="D403" s="10" t="s">
        <v>723</v>
      </c>
      <c r="E403" s="10" t="s">
        <v>41</v>
      </c>
      <c r="F403" s="10">
        <v>70</v>
      </c>
      <c r="G403" s="10">
        <v>8</v>
      </c>
      <c r="H403" s="10">
        <v>16</v>
      </c>
      <c r="I403" s="10">
        <f t="shared" si="29"/>
        <v>94</v>
      </c>
      <c r="J403" s="10"/>
      <c r="K403" s="10"/>
      <c r="L403" s="288"/>
      <c r="M403" s="10"/>
      <c r="N403" s="10"/>
      <c r="O403" s="115">
        <v>35</v>
      </c>
      <c r="P403" s="115">
        <v>3</v>
      </c>
      <c r="Q403" s="115">
        <v>1</v>
      </c>
      <c r="R403" s="29">
        <f t="shared" si="28"/>
        <v>39</v>
      </c>
      <c r="S403" s="13" t="s">
        <v>214</v>
      </c>
      <c r="T403" s="13" t="s">
        <v>215</v>
      </c>
    </row>
    <row r="404" spans="1:27" ht="30" customHeight="1">
      <c r="A404" s="23"/>
      <c r="B404" s="518" t="s">
        <v>216</v>
      </c>
      <c r="C404" s="518"/>
      <c r="D404" s="518"/>
      <c r="E404" s="328"/>
      <c r="F404" s="108"/>
      <c r="G404" s="108"/>
      <c r="H404" s="108"/>
      <c r="I404" s="108"/>
      <c r="J404" s="108"/>
      <c r="K404" s="108"/>
      <c r="L404" s="108"/>
      <c r="M404" s="108"/>
      <c r="N404" s="120"/>
      <c r="O404" s="108"/>
      <c r="P404" s="108"/>
      <c r="Q404" s="108"/>
      <c r="R404" s="108"/>
      <c r="S404" s="108"/>
      <c r="T404" s="108"/>
      <c r="AA404" s="164"/>
    </row>
    <row r="405" spans="1:20" s="22" customFormat="1" ht="60.75" customHeight="1">
      <c r="A405" s="10">
        <v>1</v>
      </c>
      <c r="B405" s="532" t="s">
        <v>217</v>
      </c>
      <c r="C405" s="532"/>
      <c r="D405" s="10" t="s">
        <v>480</v>
      </c>
      <c r="E405" s="10" t="s">
        <v>49</v>
      </c>
      <c r="F405" s="10">
        <v>50</v>
      </c>
      <c r="G405" s="10">
        <v>6</v>
      </c>
      <c r="H405" s="10">
        <v>24</v>
      </c>
      <c r="I405" s="10">
        <f>H405+G405+F405</f>
        <v>80</v>
      </c>
      <c r="J405" s="10"/>
      <c r="K405" s="10"/>
      <c r="L405" s="288"/>
      <c r="M405" s="10"/>
      <c r="N405" s="19"/>
      <c r="O405" s="115">
        <v>28</v>
      </c>
      <c r="P405" s="115">
        <v>5</v>
      </c>
      <c r="Q405" s="10">
        <v>1</v>
      </c>
      <c r="R405" s="29">
        <f>SUM(O405:Q405)</f>
        <v>34</v>
      </c>
      <c r="S405" s="25" t="s">
        <v>32</v>
      </c>
      <c r="T405" s="13" t="s">
        <v>209</v>
      </c>
    </row>
    <row r="406" spans="1:20" ht="12.75" customHeight="1" hidden="1">
      <c r="A406" s="26"/>
      <c r="B406" s="488"/>
      <c r="C406" s="488"/>
      <c r="D406" s="10" t="s">
        <v>480</v>
      </c>
      <c r="E406" s="10"/>
      <c r="F406" s="10"/>
      <c r="G406" s="10"/>
      <c r="H406" s="10"/>
      <c r="I406" s="10">
        <f aca="true" t="shared" si="30" ref="I406:I411">H406+G406+F406</f>
        <v>0</v>
      </c>
      <c r="J406" s="10"/>
      <c r="K406" s="10"/>
      <c r="L406" s="250"/>
      <c r="M406" s="10"/>
      <c r="N406" s="31"/>
      <c r="O406" s="10"/>
      <c r="P406" s="10"/>
      <c r="Q406" s="10"/>
      <c r="R406" s="29"/>
      <c r="S406" s="25"/>
      <c r="T406" s="13"/>
    </row>
    <row r="407" spans="1:20" ht="12.75" customHeight="1" hidden="1">
      <c r="A407" s="26"/>
      <c r="B407" s="543"/>
      <c r="C407" s="543"/>
      <c r="D407" s="10" t="s">
        <v>480</v>
      </c>
      <c r="E407" s="26"/>
      <c r="F407" s="26"/>
      <c r="G407" s="26"/>
      <c r="H407" s="26"/>
      <c r="I407" s="10">
        <f t="shared" si="30"/>
        <v>0</v>
      </c>
      <c r="J407" s="26"/>
      <c r="K407" s="27"/>
      <c r="L407" s="173"/>
      <c r="M407" s="27"/>
      <c r="N407" s="29"/>
      <c r="O407" s="29"/>
      <c r="P407" s="27"/>
      <c r="Q407" s="27"/>
      <c r="R407" s="27"/>
      <c r="S407" s="25"/>
      <c r="T407" s="23"/>
    </row>
    <row r="408" spans="1:20" ht="12.75" customHeight="1" hidden="1">
      <c r="A408" s="26"/>
      <c r="B408" s="507" t="s">
        <v>127</v>
      </c>
      <c r="C408" s="507"/>
      <c r="D408" s="10" t="s">
        <v>480</v>
      </c>
      <c r="E408" s="26"/>
      <c r="F408" s="26"/>
      <c r="G408" s="26"/>
      <c r="H408" s="26"/>
      <c r="I408" s="10">
        <f t="shared" si="30"/>
        <v>0</v>
      </c>
      <c r="J408" s="26"/>
      <c r="K408" s="27"/>
      <c r="L408" s="173"/>
      <c r="M408" s="27"/>
      <c r="N408" s="29"/>
      <c r="O408" s="29"/>
      <c r="P408" s="27"/>
      <c r="Q408" s="27"/>
      <c r="R408" s="27"/>
      <c r="S408" s="25"/>
      <c r="T408" s="23"/>
    </row>
    <row r="409" spans="1:20" ht="33.75">
      <c r="A409" s="26">
        <v>2</v>
      </c>
      <c r="B409" s="538" t="s">
        <v>47</v>
      </c>
      <c r="C409" s="538"/>
      <c r="D409" s="10" t="s">
        <v>480</v>
      </c>
      <c r="E409" s="10" t="s">
        <v>49</v>
      </c>
      <c r="F409" s="10">
        <v>260</v>
      </c>
      <c r="G409" s="10">
        <v>20</v>
      </c>
      <c r="H409" s="10">
        <v>58</v>
      </c>
      <c r="I409" s="10">
        <f t="shared" si="30"/>
        <v>338</v>
      </c>
      <c r="J409" s="26"/>
      <c r="K409" s="27"/>
      <c r="L409" s="288"/>
      <c r="M409" s="27"/>
      <c r="N409" s="29"/>
      <c r="O409" s="29"/>
      <c r="P409" s="27"/>
      <c r="Q409" s="27"/>
      <c r="R409" s="27">
        <f>Q409+P409+O409</f>
        <v>0</v>
      </c>
      <c r="S409" s="25" t="s">
        <v>952</v>
      </c>
      <c r="T409" s="13" t="s">
        <v>209</v>
      </c>
    </row>
    <row r="410" spans="1:20" ht="12.75" customHeight="1" hidden="1">
      <c r="A410" s="23"/>
      <c r="B410" s="510"/>
      <c r="C410" s="510"/>
      <c r="D410" s="10" t="s">
        <v>480</v>
      </c>
      <c r="E410" s="23"/>
      <c r="F410" s="23"/>
      <c r="G410" s="23"/>
      <c r="H410" s="23"/>
      <c r="I410" s="10">
        <f t="shared" si="30"/>
        <v>0</v>
      </c>
      <c r="J410" s="23"/>
      <c r="K410" s="97"/>
      <c r="L410" s="97"/>
      <c r="M410" s="97"/>
      <c r="N410" s="20"/>
      <c r="O410" s="20"/>
      <c r="P410" s="97"/>
      <c r="Q410" s="97"/>
      <c r="R410" s="97"/>
      <c r="S410" s="23"/>
      <c r="T410" s="23"/>
    </row>
    <row r="411" spans="1:20" ht="12.75" customHeight="1" hidden="1">
      <c r="A411" s="23"/>
      <c r="B411" s="510"/>
      <c r="C411" s="510"/>
      <c r="D411" s="10" t="s">
        <v>480</v>
      </c>
      <c r="E411" s="23"/>
      <c r="F411" s="23"/>
      <c r="G411" s="23"/>
      <c r="H411" s="23"/>
      <c r="I411" s="10">
        <f t="shared" si="30"/>
        <v>0</v>
      </c>
      <c r="J411" s="23"/>
      <c r="K411" s="97"/>
      <c r="L411" s="97"/>
      <c r="M411" s="97"/>
      <c r="N411" s="20"/>
      <c r="O411" s="20"/>
      <c r="P411" s="97"/>
      <c r="Q411" s="97"/>
      <c r="R411" s="97"/>
      <c r="S411" s="23"/>
      <c r="T411" s="23"/>
    </row>
    <row r="412" spans="1:20" ht="30" customHeight="1">
      <c r="A412" s="23"/>
      <c r="B412" s="530" t="s">
        <v>218</v>
      </c>
      <c r="C412" s="530"/>
      <c r="D412" s="530"/>
      <c r="E412" s="23"/>
      <c r="F412" s="23"/>
      <c r="G412" s="23"/>
      <c r="H412" s="23"/>
      <c r="I412" s="23"/>
      <c r="J412" s="23"/>
      <c r="K412" s="23"/>
      <c r="L412" s="23"/>
      <c r="M412" s="23"/>
      <c r="N412" s="13"/>
      <c r="O412" s="23"/>
      <c r="P412" s="23"/>
      <c r="Q412" s="23"/>
      <c r="R412" s="121"/>
      <c r="S412" s="23"/>
      <c r="T412" s="23"/>
    </row>
    <row r="413" spans="1:20" ht="12.75" customHeight="1" hidden="1">
      <c r="A413" s="23"/>
      <c r="B413" s="510"/>
      <c r="C413" s="510"/>
      <c r="D413" s="20"/>
      <c r="E413" s="23"/>
      <c r="F413" s="23"/>
      <c r="G413" s="23"/>
      <c r="H413" s="23"/>
      <c r="I413" s="23"/>
      <c r="J413" s="23"/>
      <c r="K413" s="23"/>
      <c r="L413" s="23"/>
      <c r="M413" s="23"/>
      <c r="N413" s="13"/>
      <c r="O413" s="23"/>
      <c r="P413" s="23"/>
      <c r="Q413" s="23"/>
      <c r="R413" s="121"/>
      <c r="S413" s="23"/>
      <c r="T413" s="23"/>
    </row>
    <row r="414" spans="1:20" ht="12.75" customHeight="1" hidden="1">
      <c r="A414" s="13"/>
      <c r="B414" s="103"/>
      <c r="C414" s="20"/>
      <c r="D414" s="20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22"/>
      <c r="P414" s="122"/>
      <c r="Q414" s="122"/>
      <c r="R414" s="108"/>
      <c r="S414" s="108"/>
      <c r="T414" s="122"/>
    </row>
    <row r="415" spans="1:20" ht="12.75" customHeight="1" hidden="1">
      <c r="A415" s="20"/>
      <c r="B415" s="516"/>
      <c r="C415" s="516"/>
      <c r="D415" s="1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97"/>
      <c r="S415" s="23"/>
      <c r="T415" s="23"/>
    </row>
    <row r="416" spans="1:27" ht="66" customHeight="1">
      <c r="A416" s="10">
        <v>1</v>
      </c>
      <c r="B416" s="481" t="s">
        <v>724</v>
      </c>
      <c r="C416" s="482"/>
      <c r="D416" s="194" t="s">
        <v>481</v>
      </c>
      <c r="E416" s="180" t="s">
        <v>41</v>
      </c>
      <c r="F416" s="23">
        <v>180</v>
      </c>
      <c r="G416" s="23">
        <v>20</v>
      </c>
      <c r="H416" s="23">
        <v>28</v>
      </c>
      <c r="I416" s="23">
        <f>H416+G416+F416</f>
        <v>228</v>
      </c>
      <c r="J416" s="23"/>
      <c r="K416" s="234"/>
      <c r="L416" s="288"/>
      <c r="M416" s="23"/>
      <c r="N416" s="400">
        <v>45</v>
      </c>
      <c r="O416" s="105">
        <v>70</v>
      </c>
      <c r="P416" s="105">
        <v>12</v>
      </c>
      <c r="Q416" s="105">
        <v>1</v>
      </c>
      <c r="R416" s="401">
        <f>Q416+P416+O416+N416</f>
        <v>128</v>
      </c>
      <c r="S416" s="25" t="s">
        <v>219</v>
      </c>
      <c r="T416" s="123" t="s">
        <v>220</v>
      </c>
      <c r="AA416" s="326"/>
    </row>
    <row r="417" spans="1:27" ht="71.25" customHeight="1">
      <c r="A417" s="10">
        <v>2</v>
      </c>
      <c r="B417" s="511" t="s">
        <v>482</v>
      </c>
      <c r="C417" s="511"/>
      <c r="D417" s="181" t="s">
        <v>483</v>
      </c>
      <c r="E417" s="180" t="s">
        <v>181</v>
      </c>
      <c r="F417" s="10">
        <v>120</v>
      </c>
      <c r="G417" s="10">
        <v>20</v>
      </c>
      <c r="H417" s="10">
        <v>28</v>
      </c>
      <c r="I417" s="23">
        <f aca="true" t="shared" si="31" ref="I417:I422">H417+G417+F417</f>
        <v>168</v>
      </c>
      <c r="J417" s="10"/>
      <c r="K417" s="250"/>
      <c r="L417" s="288"/>
      <c r="M417" s="10"/>
      <c r="N417" s="10"/>
      <c r="O417" s="115">
        <v>30</v>
      </c>
      <c r="P417" s="115">
        <v>3</v>
      </c>
      <c r="Q417" s="119">
        <v>1</v>
      </c>
      <c r="R417" s="29">
        <f aca="true" t="shared" si="32" ref="R417:R422">SUM(O417:Q417)</f>
        <v>34</v>
      </c>
      <c r="S417" s="13" t="s">
        <v>590</v>
      </c>
      <c r="T417" s="221" t="s">
        <v>591</v>
      </c>
      <c r="AA417" s="327"/>
    </row>
    <row r="418" spans="1:27" ht="83.25" customHeight="1">
      <c r="A418" s="10">
        <v>3</v>
      </c>
      <c r="B418" s="511" t="s">
        <v>1159</v>
      </c>
      <c r="C418" s="511"/>
      <c r="D418" s="194" t="s">
        <v>484</v>
      </c>
      <c r="E418" s="180" t="s">
        <v>103</v>
      </c>
      <c r="F418" s="10">
        <v>160</v>
      </c>
      <c r="G418" s="10">
        <v>20</v>
      </c>
      <c r="H418" s="10">
        <v>28</v>
      </c>
      <c r="I418" s="23">
        <f t="shared" si="31"/>
        <v>208</v>
      </c>
      <c r="J418" s="10"/>
      <c r="K418" s="250"/>
      <c r="L418" s="288"/>
      <c r="M418" s="10"/>
      <c r="N418" s="10"/>
      <c r="O418" s="115">
        <v>40</v>
      </c>
      <c r="P418" s="115">
        <v>5</v>
      </c>
      <c r="Q418" s="119">
        <v>1</v>
      </c>
      <c r="R418" s="29">
        <f t="shared" si="32"/>
        <v>46</v>
      </c>
      <c r="S418" s="157" t="s">
        <v>592</v>
      </c>
      <c r="T418" s="158" t="s">
        <v>593</v>
      </c>
      <c r="AA418" s="326"/>
    </row>
    <row r="419" spans="1:27" ht="44.25" customHeight="1">
      <c r="A419" s="10">
        <v>4</v>
      </c>
      <c r="B419" s="511" t="s">
        <v>485</v>
      </c>
      <c r="C419" s="511"/>
      <c r="D419" s="194" t="s">
        <v>486</v>
      </c>
      <c r="E419" s="180" t="s">
        <v>103</v>
      </c>
      <c r="F419" s="10">
        <v>120</v>
      </c>
      <c r="G419" s="10">
        <v>20</v>
      </c>
      <c r="H419" s="10">
        <v>28</v>
      </c>
      <c r="I419" s="23">
        <f t="shared" si="31"/>
        <v>168</v>
      </c>
      <c r="J419" s="23"/>
      <c r="K419" s="234"/>
      <c r="L419" s="288"/>
      <c r="M419" s="23"/>
      <c r="N419" s="26"/>
      <c r="O419" s="26"/>
      <c r="P419" s="26"/>
      <c r="Q419" s="26"/>
      <c r="R419" s="29">
        <f t="shared" si="32"/>
        <v>0</v>
      </c>
      <c r="S419" s="124" t="s">
        <v>222</v>
      </c>
      <c r="T419" s="13" t="s">
        <v>221</v>
      </c>
      <c r="AA419" s="326"/>
    </row>
    <row r="420" spans="1:28" ht="46.5" customHeight="1">
      <c r="A420" s="10">
        <v>5</v>
      </c>
      <c r="B420" s="511" t="s">
        <v>223</v>
      </c>
      <c r="C420" s="511"/>
      <c r="D420" s="194" t="s">
        <v>1170</v>
      </c>
      <c r="E420" s="180" t="s">
        <v>181</v>
      </c>
      <c r="F420" s="10">
        <v>180</v>
      </c>
      <c r="G420" s="10">
        <v>20</v>
      </c>
      <c r="H420" s="10">
        <v>28</v>
      </c>
      <c r="I420" s="23">
        <f t="shared" si="31"/>
        <v>228</v>
      </c>
      <c r="J420" s="23"/>
      <c r="K420" s="234"/>
      <c r="L420" s="288"/>
      <c r="M420" s="23"/>
      <c r="N420" s="26"/>
      <c r="O420" s="26"/>
      <c r="P420" s="26"/>
      <c r="Q420" s="26"/>
      <c r="R420" s="29">
        <f t="shared" si="32"/>
        <v>0</v>
      </c>
      <c r="S420" s="23" t="s">
        <v>595</v>
      </c>
      <c r="T420" s="23" t="s">
        <v>766</v>
      </c>
      <c r="AA420" s="326"/>
      <c r="AB420" s="164"/>
    </row>
    <row r="421" spans="1:27" ht="40.5" customHeight="1">
      <c r="A421" s="10">
        <v>6</v>
      </c>
      <c r="B421" s="481" t="s">
        <v>487</v>
      </c>
      <c r="C421" s="482"/>
      <c r="D421" s="181" t="s">
        <v>465</v>
      </c>
      <c r="E421" s="180" t="s">
        <v>150</v>
      </c>
      <c r="F421" s="10">
        <v>120</v>
      </c>
      <c r="G421" s="10">
        <v>20</v>
      </c>
      <c r="H421" s="10">
        <v>28</v>
      </c>
      <c r="I421" s="23">
        <f t="shared" si="31"/>
        <v>168</v>
      </c>
      <c r="J421" s="23"/>
      <c r="K421" s="234"/>
      <c r="L421" s="288"/>
      <c r="M421" s="23"/>
      <c r="N421" s="26"/>
      <c r="O421" s="26"/>
      <c r="P421" s="26"/>
      <c r="Q421" s="26"/>
      <c r="R421" s="29">
        <f t="shared" si="32"/>
        <v>0</v>
      </c>
      <c r="S421" s="13" t="s">
        <v>224</v>
      </c>
      <c r="T421" s="13" t="s">
        <v>225</v>
      </c>
      <c r="AA421" s="313"/>
    </row>
    <row r="422" spans="1:33" ht="48.75" customHeight="1">
      <c r="A422" s="10">
        <v>7</v>
      </c>
      <c r="B422" s="481" t="s">
        <v>488</v>
      </c>
      <c r="C422" s="482"/>
      <c r="D422" s="181" t="s">
        <v>594</v>
      </c>
      <c r="E422" s="180" t="s">
        <v>41</v>
      </c>
      <c r="F422" s="10">
        <v>160</v>
      </c>
      <c r="G422" s="10">
        <v>20</v>
      </c>
      <c r="H422" s="10">
        <v>28</v>
      </c>
      <c r="I422" s="23">
        <f t="shared" si="31"/>
        <v>208</v>
      </c>
      <c r="J422" s="10"/>
      <c r="K422" s="250"/>
      <c r="L422" s="288"/>
      <c r="M422" s="10"/>
      <c r="N422" s="52"/>
      <c r="O422" s="115">
        <v>35</v>
      </c>
      <c r="P422" s="115">
        <v>5</v>
      </c>
      <c r="Q422" s="115">
        <v>1</v>
      </c>
      <c r="R422" s="29">
        <f t="shared" si="32"/>
        <v>41</v>
      </c>
      <c r="S422" s="157" t="s">
        <v>226</v>
      </c>
      <c r="T422" s="157" t="s">
        <v>227</v>
      </c>
      <c r="AA422" s="313"/>
      <c r="AC422" s="297"/>
      <c r="AD422" s="297"/>
      <c r="AE422" s="297"/>
      <c r="AF422" s="297"/>
      <c r="AG422" s="166"/>
    </row>
    <row r="423" spans="1:27" ht="29.25" customHeight="1">
      <c r="A423" s="13"/>
      <c r="B423" s="530" t="s">
        <v>228</v>
      </c>
      <c r="C423" s="530"/>
      <c r="D423" s="530"/>
      <c r="E423" s="97"/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AA423" s="166"/>
    </row>
    <row r="424" spans="1:20" ht="48" customHeight="1">
      <c r="A424" s="10">
        <v>1</v>
      </c>
      <c r="B424" s="488" t="s">
        <v>950</v>
      </c>
      <c r="C424" s="488"/>
      <c r="D424" s="10" t="s">
        <v>490</v>
      </c>
      <c r="E424" s="10" t="s">
        <v>103</v>
      </c>
      <c r="F424" s="10">
        <v>100</v>
      </c>
      <c r="G424" s="10">
        <v>10</v>
      </c>
      <c r="H424" s="10">
        <v>36</v>
      </c>
      <c r="I424" s="10">
        <f>H424+G424+F424</f>
        <v>146</v>
      </c>
      <c r="J424" s="10"/>
      <c r="K424" s="53"/>
      <c r="L424" s="288"/>
      <c r="M424" s="10"/>
      <c r="N424" s="10"/>
      <c r="O424" s="10">
        <v>38</v>
      </c>
      <c r="P424" s="10">
        <v>3</v>
      </c>
      <c r="Q424" s="10">
        <v>1</v>
      </c>
      <c r="R424" s="29">
        <f>SUM(O424:Q424)</f>
        <v>42</v>
      </c>
      <c r="S424" s="25" t="s">
        <v>229</v>
      </c>
      <c r="T424" s="13" t="s">
        <v>230</v>
      </c>
    </row>
    <row r="425" spans="1:20" ht="43.5" customHeight="1">
      <c r="A425" s="10">
        <v>2</v>
      </c>
      <c r="B425" s="538" t="s">
        <v>951</v>
      </c>
      <c r="C425" s="538"/>
      <c r="D425" s="32" t="s">
        <v>489</v>
      </c>
      <c r="E425" s="23" t="s">
        <v>103</v>
      </c>
      <c r="F425" s="10">
        <v>60</v>
      </c>
      <c r="G425" s="10">
        <v>10</v>
      </c>
      <c r="H425" s="10">
        <v>24</v>
      </c>
      <c r="I425" s="10">
        <f>H425+G425+F425</f>
        <v>94</v>
      </c>
      <c r="J425" s="172"/>
      <c r="K425" s="195"/>
      <c r="L425" s="288"/>
      <c r="M425" s="171"/>
      <c r="N425" s="173"/>
      <c r="O425" s="10">
        <v>30</v>
      </c>
      <c r="P425" s="10">
        <v>3</v>
      </c>
      <c r="Q425" s="10">
        <v>1</v>
      </c>
      <c r="R425" s="29">
        <f>SUM(O425:Q425)</f>
        <v>34</v>
      </c>
      <c r="S425" s="25" t="s">
        <v>229</v>
      </c>
      <c r="T425" s="13" t="s">
        <v>230</v>
      </c>
    </row>
    <row r="426" spans="1:37" ht="29.25" customHeight="1">
      <c r="A426" s="13"/>
      <c r="B426" s="518" t="s">
        <v>231</v>
      </c>
      <c r="C426" s="518"/>
      <c r="D426" s="518"/>
      <c r="E426" s="13"/>
      <c r="F426" s="13"/>
      <c r="G426" s="13"/>
      <c r="H426" s="13"/>
      <c r="I426" s="13"/>
      <c r="J426" s="13"/>
      <c r="K426" s="125"/>
      <c r="L426" s="125"/>
      <c r="M426" s="13"/>
      <c r="N426" s="13"/>
      <c r="O426" s="13"/>
      <c r="P426" s="13"/>
      <c r="Q426" s="13"/>
      <c r="R426" s="90"/>
      <c r="S426" s="13"/>
      <c r="T426" s="13"/>
      <c r="AA426" s="262"/>
      <c r="AB426" s="166"/>
      <c r="AC426" s="166"/>
      <c r="AD426" s="166"/>
      <c r="AE426" s="166"/>
      <c r="AF426" s="166"/>
      <c r="AG426" s="166"/>
      <c r="AH426" s="166"/>
      <c r="AI426" s="166"/>
      <c r="AJ426" s="166"/>
      <c r="AK426" s="166"/>
    </row>
    <row r="427" spans="1:37" ht="12.75" customHeight="1" hidden="1">
      <c r="A427" s="13"/>
      <c r="B427" s="510"/>
      <c r="C427" s="510"/>
      <c r="D427" s="126"/>
      <c r="E427" s="13"/>
      <c r="F427" s="13"/>
      <c r="G427" s="13"/>
      <c r="H427" s="13"/>
      <c r="I427" s="13"/>
      <c r="J427" s="13"/>
      <c r="K427" s="125"/>
      <c r="L427" s="125"/>
      <c r="M427" s="13"/>
      <c r="N427" s="13"/>
      <c r="O427" s="13"/>
      <c r="P427" s="13"/>
      <c r="Q427" s="13"/>
      <c r="R427" s="90"/>
      <c r="S427" s="13"/>
      <c r="T427" s="13"/>
      <c r="AA427" s="166"/>
      <c r="AB427" s="166"/>
      <c r="AC427" s="166"/>
      <c r="AD427" s="166"/>
      <c r="AE427" s="166"/>
      <c r="AF427" s="166"/>
      <c r="AG427" s="166"/>
      <c r="AH427" s="166"/>
      <c r="AI427" s="166"/>
      <c r="AJ427" s="166"/>
      <c r="AK427" s="166"/>
    </row>
    <row r="428" spans="1:37" ht="12.75" customHeight="1" hidden="1">
      <c r="A428" s="13"/>
      <c r="B428" s="516"/>
      <c r="C428" s="516"/>
      <c r="D428" s="13"/>
      <c r="E428" s="13"/>
      <c r="F428" s="13"/>
      <c r="G428" s="13"/>
      <c r="H428" s="13"/>
      <c r="I428" s="13"/>
      <c r="J428" s="13"/>
      <c r="K428" s="125"/>
      <c r="L428" s="13"/>
      <c r="M428" s="13"/>
      <c r="N428" s="13"/>
      <c r="O428" s="13"/>
      <c r="P428" s="13"/>
      <c r="Q428" s="13"/>
      <c r="R428" s="20"/>
      <c r="S428" s="13"/>
      <c r="T428" s="13"/>
      <c r="AA428" s="166"/>
      <c r="AB428" s="166"/>
      <c r="AC428" s="166"/>
      <c r="AD428" s="166"/>
      <c r="AE428" s="166"/>
      <c r="AF428" s="166"/>
      <c r="AG428" s="166"/>
      <c r="AH428" s="166"/>
      <c r="AI428" s="166"/>
      <c r="AJ428" s="166"/>
      <c r="AK428" s="166"/>
    </row>
    <row r="429" spans="1:37" ht="12.75" customHeight="1" hidden="1">
      <c r="A429" s="13"/>
      <c r="B429" s="516"/>
      <c r="C429" s="516"/>
      <c r="D429" s="13"/>
      <c r="E429" s="13"/>
      <c r="F429" s="13"/>
      <c r="G429" s="13"/>
      <c r="H429" s="13"/>
      <c r="I429" s="13"/>
      <c r="J429" s="13"/>
      <c r="K429" s="125"/>
      <c r="L429" s="13"/>
      <c r="M429" s="13"/>
      <c r="N429" s="13"/>
      <c r="O429" s="13"/>
      <c r="P429" s="13"/>
      <c r="Q429" s="13"/>
      <c r="R429" s="20"/>
      <c r="S429" s="13"/>
      <c r="T429" s="13"/>
      <c r="AA429" s="166"/>
      <c r="AB429" s="166"/>
      <c r="AC429" s="166"/>
      <c r="AD429" s="166"/>
      <c r="AE429" s="166"/>
      <c r="AF429" s="166"/>
      <c r="AG429" s="166"/>
      <c r="AH429" s="166"/>
      <c r="AI429" s="166"/>
      <c r="AJ429" s="166"/>
      <c r="AK429" s="166"/>
    </row>
    <row r="430" spans="1:37" ht="12.75" customHeight="1" hidden="1">
      <c r="A430" s="97"/>
      <c r="B430" s="516"/>
      <c r="C430" s="516"/>
      <c r="D430" s="13"/>
      <c r="E430" s="13"/>
      <c r="F430" s="13"/>
      <c r="G430" s="13"/>
      <c r="H430" s="13"/>
      <c r="I430" s="13"/>
      <c r="J430" s="13"/>
      <c r="K430" s="125"/>
      <c r="L430" s="13"/>
      <c r="M430" s="13"/>
      <c r="N430" s="13"/>
      <c r="O430" s="13"/>
      <c r="P430" s="13"/>
      <c r="Q430" s="13"/>
      <c r="R430" s="20"/>
      <c r="S430" s="13"/>
      <c r="T430" s="13"/>
      <c r="AA430" s="166"/>
      <c r="AB430" s="166"/>
      <c r="AC430" s="166"/>
      <c r="AD430" s="166"/>
      <c r="AE430" s="166"/>
      <c r="AF430" s="166"/>
      <c r="AG430" s="166"/>
      <c r="AH430" s="166"/>
      <c r="AI430" s="166"/>
      <c r="AJ430" s="166"/>
      <c r="AK430" s="166"/>
    </row>
    <row r="431" spans="1:37" ht="12.75" customHeight="1" hidden="1">
      <c r="A431" s="20"/>
      <c r="B431" s="523"/>
      <c r="C431" s="523"/>
      <c r="D431" s="97"/>
      <c r="E431" s="97"/>
      <c r="F431" s="97"/>
      <c r="G431" s="97"/>
      <c r="H431" s="97"/>
      <c r="I431" s="97"/>
      <c r="J431" s="97"/>
      <c r="K431" s="127" t="e">
        <f>#REF!+#REF!+#REF!+#REF!+#REF!+#REF!+K426+#REF!+#REF!+#REF!+K427+K428</f>
        <v>#REF!</v>
      </c>
      <c r="L431" s="127" t="e">
        <f>#REF!+#REF!+#REF!+#REF!+#REF!+#REF!+L426+#REF!+#REF!+#REF!+L427+L428</f>
        <v>#REF!</v>
      </c>
      <c r="M431" s="97"/>
      <c r="N431" s="97"/>
      <c r="O431" s="97" t="e">
        <f>#REF!+#REF!+#REF!</f>
        <v>#REF!</v>
      </c>
      <c r="P431" s="127" t="e">
        <f>#REF!+#REF!+#REF!</f>
        <v>#REF!</v>
      </c>
      <c r="Q431" s="97" t="e">
        <f>#REF!+#REF!+#REF!</f>
        <v>#REF!</v>
      </c>
      <c r="R431" s="128">
        <f>SUM(R424:R430)</f>
        <v>76</v>
      </c>
      <c r="S431" s="118"/>
      <c r="T431" s="97"/>
      <c r="AA431" s="166"/>
      <c r="AB431" s="166"/>
      <c r="AC431" s="166"/>
      <c r="AD431" s="166"/>
      <c r="AE431" s="166"/>
      <c r="AF431" s="166"/>
      <c r="AG431" s="166"/>
      <c r="AH431" s="166"/>
      <c r="AI431" s="166"/>
      <c r="AJ431" s="166"/>
      <c r="AK431" s="166"/>
    </row>
    <row r="432" spans="1:37" ht="12.75" customHeight="1" hidden="1">
      <c r="A432" s="13"/>
      <c r="B432" s="585"/>
      <c r="C432" s="585"/>
      <c r="D432" s="585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AA432" s="166"/>
      <c r="AB432" s="166"/>
      <c r="AC432" s="166"/>
      <c r="AD432" s="166"/>
      <c r="AE432" s="166"/>
      <c r="AF432" s="166"/>
      <c r="AG432" s="166"/>
      <c r="AH432" s="166"/>
      <c r="AI432" s="166"/>
      <c r="AJ432" s="166"/>
      <c r="AK432" s="166"/>
    </row>
    <row r="433" spans="1:37" ht="12.75" customHeight="1" hidden="1">
      <c r="A433" s="101"/>
      <c r="B433" s="516"/>
      <c r="C433" s="516"/>
      <c r="D433" s="13" t="s">
        <v>233</v>
      </c>
      <c r="E433" s="13" t="s">
        <v>103</v>
      </c>
      <c r="F433" s="13">
        <v>90</v>
      </c>
      <c r="G433" s="13">
        <v>15</v>
      </c>
      <c r="H433" s="13">
        <v>18</v>
      </c>
      <c r="I433" s="13"/>
      <c r="J433" s="13"/>
      <c r="K433" s="13"/>
      <c r="L433" s="13"/>
      <c r="M433" s="13"/>
      <c r="N433" s="13"/>
      <c r="O433" s="13">
        <v>24</v>
      </c>
      <c r="P433" s="13">
        <v>7.2</v>
      </c>
      <c r="Q433" s="20">
        <v>4</v>
      </c>
      <c r="R433" s="20">
        <f>Q433+P433+O433</f>
        <v>35.2</v>
      </c>
      <c r="S433" s="13" t="s">
        <v>234</v>
      </c>
      <c r="T433" s="13" t="s">
        <v>235</v>
      </c>
      <c r="AA433" s="166"/>
      <c r="AB433" s="166"/>
      <c r="AC433" s="166"/>
      <c r="AD433" s="166"/>
      <c r="AE433" s="166"/>
      <c r="AF433" s="166"/>
      <c r="AG433" s="166"/>
      <c r="AH433" s="166"/>
      <c r="AI433" s="166"/>
      <c r="AJ433" s="166"/>
      <c r="AK433" s="166"/>
    </row>
    <row r="434" spans="1:37" ht="12.75" customHeight="1" hidden="1">
      <c r="A434" s="101"/>
      <c r="B434" s="516"/>
      <c r="C434" s="516"/>
      <c r="D434" s="13" t="s">
        <v>236</v>
      </c>
      <c r="E434" s="13" t="s">
        <v>103</v>
      </c>
      <c r="F434" s="13">
        <v>85</v>
      </c>
      <c r="G434" s="13">
        <v>10</v>
      </c>
      <c r="H434" s="13">
        <v>18</v>
      </c>
      <c r="I434" s="13"/>
      <c r="J434" s="13"/>
      <c r="K434" s="13"/>
      <c r="L434" s="13"/>
      <c r="M434" s="13"/>
      <c r="N434" s="13"/>
      <c r="O434" s="13">
        <v>21</v>
      </c>
      <c r="P434" s="13">
        <v>7.2</v>
      </c>
      <c r="Q434" s="13">
        <v>3</v>
      </c>
      <c r="R434" s="20">
        <f>P434+O434</f>
        <v>28.2</v>
      </c>
      <c r="S434" s="13" t="s">
        <v>234</v>
      </c>
      <c r="T434" s="13" t="s">
        <v>235</v>
      </c>
      <c r="AA434" s="166"/>
      <c r="AB434" s="166"/>
      <c r="AC434" s="166"/>
      <c r="AD434" s="166"/>
      <c r="AE434" s="166"/>
      <c r="AF434" s="166"/>
      <c r="AG434" s="166"/>
      <c r="AH434" s="166"/>
      <c r="AI434" s="166"/>
      <c r="AJ434" s="166"/>
      <c r="AK434" s="166"/>
    </row>
    <row r="435" spans="1:37" ht="12.75" customHeight="1" hidden="1">
      <c r="A435" s="101"/>
      <c r="B435" s="510"/>
      <c r="C435" s="510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20"/>
      <c r="S435" s="13"/>
      <c r="T435" s="13"/>
      <c r="AA435" s="166"/>
      <c r="AB435" s="166"/>
      <c r="AC435" s="166"/>
      <c r="AD435" s="166"/>
      <c r="AE435" s="166"/>
      <c r="AF435" s="166"/>
      <c r="AG435" s="166"/>
      <c r="AH435" s="166"/>
      <c r="AI435" s="166"/>
      <c r="AJ435" s="166"/>
      <c r="AK435" s="166"/>
    </row>
    <row r="436" spans="1:37" ht="12.75" customHeight="1" hidden="1">
      <c r="A436" s="101"/>
      <c r="B436" s="510"/>
      <c r="C436" s="510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20"/>
      <c r="S436" s="13"/>
      <c r="T436" s="13"/>
      <c r="AA436" s="166"/>
      <c r="AB436" s="166"/>
      <c r="AC436" s="166"/>
      <c r="AD436" s="166"/>
      <c r="AE436" s="166"/>
      <c r="AF436" s="166"/>
      <c r="AG436" s="166"/>
      <c r="AH436" s="166"/>
      <c r="AI436" s="166"/>
      <c r="AJ436" s="166"/>
      <c r="AK436" s="166"/>
    </row>
    <row r="437" spans="1:37" ht="12.75" customHeight="1" hidden="1">
      <c r="A437" s="101"/>
      <c r="B437" s="510"/>
      <c r="C437" s="510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20"/>
      <c r="S437" s="13"/>
      <c r="T437" s="13"/>
      <c r="AA437" s="166"/>
      <c r="AB437" s="166"/>
      <c r="AC437" s="166"/>
      <c r="AD437" s="166"/>
      <c r="AE437" s="166"/>
      <c r="AF437" s="166"/>
      <c r="AG437" s="166"/>
      <c r="AH437" s="166"/>
      <c r="AI437" s="166"/>
      <c r="AJ437" s="166"/>
      <c r="AK437" s="166"/>
    </row>
    <row r="438" spans="1:37" ht="12.75" customHeight="1" hidden="1">
      <c r="A438" s="112"/>
      <c r="B438" s="510"/>
      <c r="C438" s="510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20"/>
      <c r="S438" s="13"/>
      <c r="T438" s="13"/>
      <c r="AA438" s="166"/>
      <c r="AB438" s="166"/>
      <c r="AC438" s="166"/>
      <c r="AD438" s="166"/>
      <c r="AE438" s="166"/>
      <c r="AF438" s="166"/>
      <c r="AG438" s="166"/>
      <c r="AH438" s="166"/>
      <c r="AI438" s="166"/>
      <c r="AJ438" s="166"/>
      <c r="AK438" s="166"/>
    </row>
    <row r="439" spans="1:37" ht="12.75" customHeight="1" hidden="1">
      <c r="A439" s="97"/>
      <c r="B439" s="583"/>
      <c r="C439" s="583"/>
      <c r="D439" s="112"/>
      <c r="E439" s="112"/>
      <c r="F439" s="112"/>
      <c r="G439" s="112"/>
      <c r="H439" s="112"/>
      <c r="I439" s="112"/>
      <c r="J439" s="112"/>
      <c r="K439" s="112"/>
      <c r="L439" s="112"/>
      <c r="M439" s="112"/>
      <c r="N439" s="20"/>
      <c r="O439" s="112">
        <f>O434+O433</f>
        <v>45</v>
      </c>
      <c r="P439" s="112">
        <f>P433+P434</f>
        <v>14.4</v>
      </c>
      <c r="Q439" s="112">
        <f>Q433</f>
        <v>4</v>
      </c>
      <c r="R439" s="109">
        <f>R434+R433</f>
        <v>63.400000000000006</v>
      </c>
      <c r="S439" s="112">
        <f>Q439+P439+O439</f>
        <v>63.4</v>
      </c>
      <c r="T439" s="112"/>
      <c r="AA439" s="166"/>
      <c r="AB439" s="166"/>
      <c r="AC439" s="166"/>
      <c r="AD439" s="166"/>
      <c r="AE439" s="166"/>
      <c r="AF439" s="166"/>
      <c r="AG439" s="166"/>
      <c r="AH439" s="166"/>
      <c r="AI439" s="166"/>
      <c r="AJ439" s="166"/>
      <c r="AK439" s="166"/>
    </row>
    <row r="440" spans="1:37" ht="12.75" customHeight="1" hidden="1">
      <c r="A440" s="23"/>
      <c r="B440" s="584"/>
      <c r="C440" s="584"/>
      <c r="D440" s="584"/>
      <c r="E440" s="97"/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AA440" s="166"/>
      <c r="AB440" s="166"/>
      <c r="AC440" s="166"/>
      <c r="AD440" s="166"/>
      <c r="AE440" s="166"/>
      <c r="AF440" s="166"/>
      <c r="AG440" s="166"/>
      <c r="AH440" s="166"/>
      <c r="AI440" s="166"/>
      <c r="AJ440" s="166"/>
      <c r="AK440" s="166"/>
    </row>
    <row r="441" spans="1:37" ht="12.75" customHeight="1" hidden="1">
      <c r="A441" s="23"/>
      <c r="B441" s="519"/>
      <c r="C441" s="519"/>
      <c r="D441" s="13" t="s">
        <v>237</v>
      </c>
      <c r="E441" s="13" t="s">
        <v>41</v>
      </c>
      <c r="F441" s="13">
        <v>90</v>
      </c>
      <c r="G441" s="13">
        <v>10</v>
      </c>
      <c r="H441" s="13">
        <v>18</v>
      </c>
      <c r="I441" s="13">
        <v>118</v>
      </c>
      <c r="J441" s="13"/>
      <c r="K441" s="13"/>
      <c r="L441" s="13"/>
      <c r="M441" s="13"/>
      <c r="N441" s="99">
        <v>5.4</v>
      </c>
      <c r="O441" s="13">
        <v>23.3</v>
      </c>
      <c r="P441" s="13">
        <v>8.6</v>
      </c>
      <c r="Q441" s="13">
        <v>3.6</v>
      </c>
      <c r="R441" s="20">
        <v>40.9</v>
      </c>
      <c r="S441" s="13" t="s">
        <v>238</v>
      </c>
      <c r="T441" s="13" t="s">
        <v>232</v>
      </c>
      <c r="AA441" s="166"/>
      <c r="AB441" s="166"/>
      <c r="AC441" s="166"/>
      <c r="AD441" s="166"/>
      <c r="AE441" s="166"/>
      <c r="AF441" s="166"/>
      <c r="AG441" s="166"/>
      <c r="AH441" s="166"/>
      <c r="AI441" s="166"/>
      <c r="AJ441" s="166"/>
      <c r="AK441" s="166"/>
    </row>
    <row r="442" spans="1:37" ht="12.75" customHeight="1" hidden="1">
      <c r="A442" s="23"/>
      <c r="B442" s="570"/>
      <c r="C442" s="570"/>
      <c r="D442" s="98"/>
      <c r="E442" s="13"/>
      <c r="F442" s="13"/>
      <c r="G442" s="13"/>
      <c r="H442" s="13"/>
      <c r="I442" s="13"/>
      <c r="J442" s="13"/>
      <c r="K442" s="13"/>
      <c r="L442" s="13"/>
      <c r="M442" s="13"/>
      <c r="N442" s="99"/>
      <c r="O442" s="13"/>
      <c r="P442" s="13"/>
      <c r="Q442" s="13"/>
      <c r="R442" s="20"/>
      <c r="S442" s="13"/>
      <c r="T442" s="13"/>
      <c r="AA442" s="166"/>
      <c r="AB442" s="166"/>
      <c r="AC442" s="166"/>
      <c r="AD442" s="166"/>
      <c r="AE442" s="166"/>
      <c r="AF442" s="166"/>
      <c r="AG442" s="166"/>
      <c r="AH442" s="166"/>
      <c r="AI442" s="166"/>
      <c r="AJ442" s="166"/>
      <c r="AK442" s="166"/>
    </row>
    <row r="443" spans="1:37" ht="12.75" customHeight="1" hidden="1">
      <c r="A443" s="23"/>
      <c r="B443" s="516"/>
      <c r="C443" s="516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0"/>
      <c r="O443" s="20"/>
      <c r="P443" s="20"/>
      <c r="Q443" s="20"/>
      <c r="R443" s="20"/>
      <c r="S443" s="13"/>
      <c r="T443" s="13"/>
      <c r="AA443" s="166"/>
      <c r="AB443" s="166"/>
      <c r="AC443" s="166"/>
      <c r="AD443" s="166"/>
      <c r="AE443" s="166"/>
      <c r="AF443" s="166"/>
      <c r="AG443" s="166"/>
      <c r="AH443" s="166"/>
      <c r="AI443" s="166"/>
      <c r="AJ443" s="166"/>
      <c r="AK443" s="166"/>
    </row>
    <row r="444" spans="1:37" ht="12.75" customHeight="1" hidden="1">
      <c r="A444" s="23"/>
      <c r="B444" s="516"/>
      <c r="C444" s="516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0"/>
      <c r="O444" s="20"/>
      <c r="P444" s="20"/>
      <c r="Q444" s="20"/>
      <c r="R444" s="20"/>
      <c r="S444" s="13"/>
      <c r="T444" s="13"/>
      <c r="AA444" s="166"/>
      <c r="AB444" s="166"/>
      <c r="AC444" s="166"/>
      <c r="AD444" s="166"/>
      <c r="AE444" s="166"/>
      <c r="AF444" s="166"/>
      <c r="AG444" s="166"/>
      <c r="AH444" s="166"/>
      <c r="AI444" s="166"/>
      <c r="AJ444" s="166"/>
      <c r="AK444" s="166"/>
    </row>
    <row r="445" spans="1:37" ht="12.75" customHeight="1" hidden="1">
      <c r="A445" s="23"/>
      <c r="B445" s="516"/>
      <c r="C445" s="516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0"/>
      <c r="O445" s="20"/>
      <c r="P445" s="20"/>
      <c r="Q445" s="20"/>
      <c r="R445" s="20"/>
      <c r="S445" s="13"/>
      <c r="T445" s="13"/>
      <c r="AA445" s="166"/>
      <c r="AB445" s="166"/>
      <c r="AC445" s="166"/>
      <c r="AD445" s="166"/>
      <c r="AE445" s="166"/>
      <c r="AF445" s="166"/>
      <c r="AG445" s="166"/>
      <c r="AH445" s="166"/>
      <c r="AI445" s="166"/>
      <c r="AJ445" s="166"/>
      <c r="AK445" s="166"/>
    </row>
    <row r="446" spans="1:37" ht="12.75" customHeight="1" hidden="1">
      <c r="A446" s="23"/>
      <c r="B446" s="516"/>
      <c r="C446" s="516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0"/>
      <c r="O446" s="20"/>
      <c r="P446" s="20"/>
      <c r="Q446" s="20"/>
      <c r="R446" s="20"/>
      <c r="S446" s="13"/>
      <c r="T446" s="13"/>
      <c r="AA446" s="166"/>
      <c r="AB446" s="166"/>
      <c r="AC446" s="166"/>
      <c r="AD446" s="166"/>
      <c r="AE446" s="166"/>
      <c r="AF446" s="166"/>
      <c r="AG446" s="166"/>
      <c r="AH446" s="166"/>
      <c r="AI446" s="166"/>
      <c r="AJ446" s="166"/>
      <c r="AK446" s="166"/>
    </row>
    <row r="447" spans="1:37" ht="12.75" customHeight="1" hidden="1">
      <c r="A447" s="23"/>
      <c r="B447" s="516"/>
      <c r="C447" s="516"/>
      <c r="D447" s="13"/>
      <c r="E447" s="13"/>
      <c r="F447" s="13"/>
      <c r="G447" s="13"/>
      <c r="H447" s="13"/>
      <c r="I447" s="13"/>
      <c r="J447" s="13"/>
      <c r="K447" s="20"/>
      <c r="L447" s="20"/>
      <c r="M447" s="20"/>
      <c r="N447" s="130"/>
      <c r="O447" s="20"/>
      <c r="P447" s="20"/>
      <c r="Q447" s="20"/>
      <c r="R447" s="20"/>
      <c r="S447" s="13"/>
      <c r="T447" s="13"/>
      <c r="AA447" s="166"/>
      <c r="AB447" s="166"/>
      <c r="AC447" s="166"/>
      <c r="AD447" s="166"/>
      <c r="AE447" s="166"/>
      <c r="AF447" s="166"/>
      <c r="AG447" s="166"/>
      <c r="AH447" s="166"/>
      <c r="AI447" s="166"/>
      <c r="AJ447" s="166"/>
      <c r="AK447" s="166"/>
    </row>
    <row r="448" spans="1:37" ht="12.75" customHeight="1" hidden="1">
      <c r="A448" s="23"/>
      <c r="B448" s="516"/>
      <c r="C448" s="516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0"/>
      <c r="O448" s="20"/>
      <c r="P448" s="20"/>
      <c r="Q448" s="20"/>
      <c r="R448" s="20"/>
      <c r="S448" s="13"/>
      <c r="T448" s="13"/>
      <c r="AA448" s="166"/>
      <c r="AB448" s="166"/>
      <c r="AC448" s="166"/>
      <c r="AD448" s="166"/>
      <c r="AE448" s="166"/>
      <c r="AF448" s="166"/>
      <c r="AG448" s="166"/>
      <c r="AH448" s="166"/>
      <c r="AI448" s="166"/>
      <c r="AJ448" s="166"/>
      <c r="AK448" s="166"/>
    </row>
    <row r="449" spans="1:37" ht="12.75" customHeight="1" hidden="1">
      <c r="A449" s="23">
        <v>8</v>
      </c>
      <c r="B449" s="516"/>
      <c r="C449" s="516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0"/>
      <c r="O449" s="20"/>
      <c r="P449" s="20"/>
      <c r="Q449" s="20"/>
      <c r="R449" s="20"/>
      <c r="S449" s="13"/>
      <c r="T449" s="13"/>
      <c r="AA449" s="166"/>
      <c r="AB449" s="166"/>
      <c r="AC449" s="166"/>
      <c r="AD449" s="166"/>
      <c r="AE449" s="166"/>
      <c r="AF449" s="166"/>
      <c r="AG449" s="166"/>
      <c r="AH449" s="166"/>
      <c r="AI449" s="166"/>
      <c r="AJ449" s="166"/>
      <c r="AK449" s="166"/>
    </row>
    <row r="450" spans="1:37" ht="12.75" customHeight="1" hidden="1">
      <c r="A450" s="23"/>
      <c r="B450" s="516"/>
      <c r="C450" s="516"/>
      <c r="D450" s="13" t="s">
        <v>239</v>
      </c>
      <c r="E450" s="13" t="s">
        <v>41</v>
      </c>
      <c r="F450" s="13">
        <v>100</v>
      </c>
      <c r="G450" s="13">
        <v>12</v>
      </c>
      <c r="H450" s="13">
        <v>18</v>
      </c>
      <c r="I450" s="13">
        <v>130</v>
      </c>
      <c r="J450" s="13"/>
      <c r="K450" s="13"/>
      <c r="L450" s="13"/>
      <c r="M450" s="20"/>
      <c r="N450" s="130"/>
      <c r="O450" s="20"/>
      <c r="P450" s="20"/>
      <c r="Q450" s="20"/>
      <c r="R450" s="20"/>
      <c r="S450" s="13" t="s">
        <v>232</v>
      </c>
      <c r="T450" s="13" t="s">
        <v>232</v>
      </c>
      <c r="AA450" s="166"/>
      <c r="AB450" s="166"/>
      <c r="AC450" s="166"/>
      <c r="AD450" s="166"/>
      <c r="AE450" s="166"/>
      <c r="AF450" s="166"/>
      <c r="AG450" s="166"/>
      <c r="AH450" s="166"/>
      <c r="AI450" s="166"/>
      <c r="AJ450" s="166"/>
      <c r="AK450" s="166"/>
    </row>
    <row r="451" spans="1:37" ht="12.75" customHeight="1" hidden="1">
      <c r="A451" s="23"/>
      <c r="B451" s="516"/>
      <c r="C451" s="516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0"/>
      <c r="O451" s="20"/>
      <c r="P451" s="20"/>
      <c r="Q451" s="20"/>
      <c r="R451" s="20"/>
      <c r="S451" s="13"/>
      <c r="T451" s="13"/>
      <c r="AA451" s="166"/>
      <c r="AB451" s="166"/>
      <c r="AC451" s="166"/>
      <c r="AD451" s="166"/>
      <c r="AE451" s="166"/>
      <c r="AF451" s="166"/>
      <c r="AG451" s="166"/>
      <c r="AH451" s="166"/>
      <c r="AI451" s="166"/>
      <c r="AJ451" s="166"/>
      <c r="AK451" s="166"/>
    </row>
    <row r="452" spans="1:37" ht="12.75" customHeight="1" hidden="1">
      <c r="A452" s="23"/>
      <c r="B452" s="13"/>
      <c r="C452" s="101"/>
      <c r="D452" s="13"/>
      <c r="E452" s="13"/>
      <c r="F452" s="13"/>
      <c r="G452" s="13"/>
      <c r="H452" s="13"/>
      <c r="I452" s="13"/>
      <c r="J452" s="13"/>
      <c r="K452" s="13"/>
      <c r="L452" s="13"/>
      <c r="M452" s="20"/>
      <c r="N452" s="130"/>
      <c r="O452" s="20"/>
      <c r="P452" s="20"/>
      <c r="Q452" s="20"/>
      <c r="R452" s="20"/>
      <c r="S452" s="13"/>
      <c r="T452" s="13"/>
      <c r="AA452" s="166"/>
      <c r="AB452" s="166"/>
      <c r="AC452" s="166"/>
      <c r="AD452" s="166"/>
      <c r="AE452" s="166"/>
      <c r="AF452" s="166"/>
      <c r="AG452" s="166"/>
      <c r="AH452" s="166"/>
      <c r="AI452" s="166"/>
      <c r="AJ452" s="166"/>
      <c r="AK452" s="166"/>
    </row>
    <row r="453" spans="1:37" ht="12.75" customHeight="1" hidden="1">
      <c r="A453" s="13"/>
      <c r="B453" s="107"/>
      <c r="C453" s="107"/>
      <c r="D453" s="107"/>
      <c r="E453" s="107"/>
      <c r="F453" s="107"/>
      <c r="G453" s="107"/>
      <c r="H453" s="107"/>
      <c r="I453" s="107"/>
      <c r="J453" s="107"/>
      <c r="K453" s="13"/>
      <c r="L453" s="13"/>
      <c r="M453" s="20"/>
      <c r="N453" s="130"/>
      <c r="O453" s="20"/>
      <c r="P453" s="20"/>
      <c r="Q453" s="20"/>
      <c r="R453" s="20"/>
      <c r="S453" s="107"/>
      <c r="T453" s="107"/>
      <c r="AA453" s="166"/>
      <c r="AB453" s="166"/>
      <c r="AC453" s="166"/>
      <c r="AD453" s="166"/>
      <c r="AE453" s="166"/>
      <c r="AF453" s="166"/>
      <c r="AG453" s="166"/>
      <c r="AH453" s="166"/>
      <c r="AI453" s="166"/>
      <c r="AJ453" s="166"/>
      <c r="AK453" s="166"/>
    </row>
    <row r="454" spans="1:37" ht="12.75" customHeight="1" hidden="1">
      <c r="A454" s="13"/>
      <c r="B454" s="516"/>
      <c r="C454" s="516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99"/>
      <c r="O454" s="13"/>
      <c r="P454" s="13"/>
      <c r="Q454" s="13"/>
      <c r="R454" s="20"/>
      <c r="S454" s="13"/>
      <c r="T454" s="13"/>
      <c r="AA454" s="166"/>
      <c r="AB454" s="166"/>
      <c r="AC454" s="166"/>
      <c r="AD454" s="166"/>
      <c r="AE454" s="166"/>
      <c r="AF454" s="166"/>
      <c r="AG454" s="166"/>
      <c r="AH454" s="166"/>
      <c r="AI454" s="166"/>
      <c r="AJ454" s="166"/>
      <c r="AK454" s="166"/>
    </row>
    <row r="455" spans="1:37" ht="12.75" customHeight="1" hidden="1">
      <c r="A455" s="13"/>
      <c r="B455" s="516"/>
      <c r="C455" s="516"/>
      <c r="D455" s="13"/>
      <c r="E455" s="23"/>
      <c r="F455" s="23"/>
      <c r="G455" s="23"/>
      <c r="H455" s="23"/>
      <c r="I455" s="23"/>
      <c r="J455" s="23"/>
      <c r="K455" s="23"/>
      <c r="L455" s="23"/>
      <c r="M455" s="97"/>
      <c r="N455" s="99"/>
      <c r="O455" s="23"/>
      <c r="P455" s="23"/>
      <c r="Q455" s="23"/>
      <c r="R455" s="97"/>
      <c r="S455" s="23"/>
      <c r="T455" s="23"/>
      <c r="AA455" s="166"/>
      <c r="AB455" s="166"/>
      <c r="AC455" s="166"/>
      <c r="AD455" s="166"/>
      <c r="AE455" s="166"/>
      <c r="AF455" s="166"/>
      <c r="AG455" s="166"/>
      <c r="AH455" s="166"/>
      <c r="AI455" s="166"/>
      <c r="AJ455" s="166"/>
      <c r="AK455" s="166"/>
    </row>
    <row r="456" spans="1:37" ht="12.75" customHeight="1" hidden="1">
      <c r="A456" s="13"/>
      <c r="B456" s="510"/>
      <c r="C456" s="510"/>
      <c r="D456" s="13"/>
      <c r="E456" s="23"/>
      <c r="F456" s="23"/>
      <c r="G456" s="23"/>
      <c r="H456" s="23"/>
      <c r="I456" s="23"/>
      <c r="J456" s="23"/>
      <c r="K456" s="23"/>
      <c r="L456" s="23"/>
      <c r="M456" s="97"/>
      <c r="N456" s="99">
        <v>5.4</v>
      </c>
      <c r="O456" s="23">
        <v>23.3</v>
      </c>
      <c r="P456" s="23">
        <v>8.6</v>
      </c>
      <c r="Q456" s="23">
        <v>3.6</v>
      </c>
      <c r="R456" s="23">
        <v>40.9</v>
      </c>
      <c r="S456" s="23"/>
      <c r="T456" s="23"/>
      <c r="AA456" s="166"/>
      <c r="AB456" s="166"/>
      <c r="AC456" s="166"/>
      <c r="AD456" s="166"/>
      <c r="AE456" s="166"/>
      <c r="AF456" s="166"/>
      <c r="AG456" s="166"/>
      <c r="AH456" s="166"/>
      <c r="AI456" s="166"/>
      <c r="AJ456" s="166"/>
      <c r="AK456" s="166"/>
    </row>
    <row r="457" spans="1:37" ht="12.75" customHeight="1" hidden="1">
      <c r="A457" s="13"/>
      <c r="B457" s="510"/>
      <c r="C457" s="510"/>
      <c r="D457" s="13"/>
      <c r="E457" s="23"/>
      <c r="F457" s="23"/>
      <c r="G457" s="23"/>
      <c r="H457" s="23"/>
      <c r="I457" s="23"/>
      <c r="J457" s="23"/>
      <c r="K457" s="23"/>
      <c r="L457" s="23"/>
      <c r="M457" s="97"/>
      <c r="N457" s="99"/>
      <c r="O457" s="23"/>
      <c r="P457" s="23"/>
      <c r="Q457" s="23"/>
      <c r="R457" s="97"/>
      <c r="S457" s="23"/>
      <c r="T457" s="23"/>
      <c r="AA457" s="166"/>
      <c r="AB457" s="166"/>
      <c r="AC457" s="166"/>
      <c r="AD457" s="166"/>
      <c r="AE457" s="166"/>
      <c r="AF457" s="166"/>
      <c r="AG457" s="166"/>
      <c r="AH457" s="166"/>
      <c r="AI457" s="166"/>
      <c r="AJ457" s="166"/>
      <c r="AK457" s="166"/>
    </row>
    <row r="458" spans="1:37" ht="12.75" customHeight="1" hidden="1">
      <c r="A458" s="13"/>
      <c r="B458" s="510"/>
      <c r="C458" s="510"/>
      <c r="D458" s="13"/>
      <c r="E458" s="23"/>
      <c r="F458" s="23"/>
      <c r="G458" s="23"/>
      <c r="H458" s="23"/>
      <c r="I458" s="23"/>
      <c r="J458" s="23"/>
      <c r="K458" s="23"/>
      <c r="L458" s="23"/>
      <c r="M458" s="97"/>
      <c r="N458" s="99"/>
      <c r="O458" s="23"/>
      <c r="P458" s="23"/>
      <c r="Q458" s="23"/>
      <c r="R458" s="97"/>
      <c r="S458" s="23"/>
      <c r="T458" s="23"/>
      <c r="AA458" s="166"/>
      <c r="AB458" s="166"/>
      <c r="AC458" s="166"/>
      <c r="AD458" s="166"/>
      <c r="AE458" s="166"/>
      <c r="AF458" s="166"/>
      <c r="AG458" s="166"/>
      <c r="AH458" s="166"/>
      <c r="AI458" s="166"/>
      <c r="AJ458" s="166"/>
      <c r="AK458" s="166"/>
    </row>
    <row r="459" spans="1:37" ht="12.75" customHeight="1" hidden="1">
      <c r="A459" s="23"/>
      <c r="B459" s="586" t="s">
        <v>130</v>
      </c>
      <c r="C459" s="586"/>
      <c r="D459" s="98"/>
      <c r="E459" s="23"/>
      <c r="F459" s="23"/>
      <c r="G459" s="23"/>
      <c r="H459" s="23"/>
      <c r="I459" s="23"/>
      <c r="J459" s="23"/>
      <c r="K459" s="23"/>
      <c r="L459" s="23"/>
      <c r="M459" s="97"/>
      <c r="N459" s="99"/>
      <c r="O459" s="23"/>
      <c r="P459" s="23"/>
      <c r="Q459" s="23"/>
      <c r="R459" s="97"/>
      <c r="S459" s="23"/>
      <c r="T459" s="23"/>
      <c r="AA459" s="166"/>
      <c r="AB459" s="166"/>
      <c r="AC459" s="166"/>
      <c r="AD459" s="166"/>
      <c r="AE459" s="166"/>
      <c r="AF459" s="166"/>
      <c r="AG459" s="166"/>
      <c r="AH459" s="166"/>
      <c r="AI459" s="166"/>
      <c r="AJ459" s="166"/>
      <c r="AK459" s="166"/>
    </row>
    <row r="460" spans="1:37" ht="12.75" customHeight="1" hidden="1">
      <c r="A460" s="13"/>
      <c r="B460" s="570" t="s">
        <v>104</v>
      </c>
      <c r="C460" s="570"/>
      <c r="D460" s="98"/>
      <c r="E460" s="23"/>
      <c r="F460" s="23"/>
      <c r="G460" s="23"/>
      <c r="H460" s="23"/>
      <c r="I460" s="23"/>
      <c r="J460" s="23"/>
      <c r="K460" s="97"/>
      <c r="L460" s="97"/>
      <c r="M460" s="97"/>
      <c r="N460" s="130">
        <v>5.4</v>
      </c>
      <c r="O460" s="97">
        <v>23.3</v>
      </c>
      <c r="P460" s="97">
        <v>8.6</v>
      </c>
      <c r="Q460" s="97">
        <v>3.6</v>
      </c>
      <c r="R460" s="109">
        <v>40.9</v>
      </c>
      <c r="S460" s="23"/>
      <c r="T460" s="23"/>
      <c r="AA460" s="166"/>
      <c r="AB460" s="166"/>
      <c r="AC460" s="166"/>
      <c r="AD460" s="166"/>
      <c r="AE460" s="166"/>
      <c r="AF460" s="166"/>
      <c r="AG460" s="166"/>
      <c r="AH460" s="166"/>
      <c r="AI460" s="166"/>
      <c r="AJ460" s="166"/>
      <c r="AK460" s="166"/>
    </row>
    <row r="461" spans="1:37" ht="44.25" customHeight="1">
      <c r="A461" s="10">
        <v>1</v>
      </c>
      <c r="B461" s="481" t="s">
        <v>1115</v>
      </c>
      <c r="C461" s="482"/>
      <c r="D461" s="384" t="s">
        <v>1049</v>
      </c>
      <c r="E461" s="180" t="s">
        <v>41</v>
      </c>
      <c r="F461" s="26">
        <v>100</v>
      </c>
      <c r="G461" s="26">
        <v>20</v>
      </c>
      <c r="H461" s="26">
        <v>36</v>
      </c>
      <c r="I461" s="26">
        <f>H461+G461+F461</f>
        <v>156</v>
      </c>
      <c r="J461" s="23"/>
      <c r="K461" s="97"/>
      <c r="L461" s="288"/>
      <c r="M461" s="97"/>
      <c r="N461" s="197"/>
      <c r="O461" s="378">
        <v>45</v>
      </c>
      <c r="P461" s="378">
        <v>15</v>
      </c>
      <c r="Q461" s="378">
        <v>2</v>
      </c>
      <c r="R461" s="160">
        <f>Q461+P461+O461</f>
        <v>62</v>
      </c>
      <c r="S461" s="23" t="s">
        <v>875</v>
      </c>
      <c r="T461" s="23" t="s">
        <v>876</v>
      </c>
      <c r="AA461" s="296"/>
      <c r="AB461" s="166"/>
      <c r="AC461" s="166"/>
      <c r="AD461" s="166"/>
      <c r="AE461" s="166"/>
      <c r="AF461" s="166"/>
      <c r="AG461" s="166"/>
      <c r="AH461" s="166"/>
      <c r="AI461" s="166"/>
      <c r="AJ461" s="166"/>
      <c r="AK461" s="166"/>
    </row>
    <row r="462" spans="1:27" ht="50.25" customHeight="1">
      <c r="A462" s="10">
        <v>2</v>
      </c>
      <c r="B462" s="502" t="s">
        <v>491</v>
      </c>
      <c r="C462" s="502"/>
      <c r="D462" s="185" t="s">
        <v>492</v>
      </c>
      <c r="E462" s="185" t="s">
        <v>181</v>
      </c>
      <c r="F462" s="26">
        <v>80</v>
      </c>
      <c r="G462" s="26">
        <v>20</v>
      </c>
      <c r="H462" s="26">
        <v>36</v>
      </c>
      <c r="I462" s="26">
        <f>H462+G462+F462</f>
        <v>136</v>
      </c>
      <c r="J462" s="23"/>
      <c r="K462" s="97"/>
      <c r="L462" s="288"/>
      <c r="M462" s="97"/>
      <c r="N462" s="197"/>
      <c r="O462" s="373"/>
      <c r="P462" s="373"/>
      <c r="Q462" s="373"/>
      <c r="R462" s="160">
        <f>Q462+P462+O462</f>
        <v>0</v>
      </c>
      <c r="S462" s="23" t="s">
        <v>877</v>
      </c>
      <c r="T462" s="23" t="s">
        <v>878</v>
      </c>
      <c r="AA462" s="313"/>
    </row>
    <row r="463" spans="1:20" ht="40.5" customHeight="1">
      <c r="A463" s="10">
        <v>3</v>
      </c>
      <c r="B463" s="546" t="s">
        <v>493</v>
      </c>
      <c r="C463" s="514"/>
      <c r="D463" s="185" t="s">
        <v>1116</v>
      </c>
      <c r="E463" s="185" t="s">
        <v>41</v>
      </c>
      <c r="F463" s="26">
        <v>80</v>
      </c>
      <c r="G463" s="26">
        <v>20</v>
      </c>
      <c r="H463" s="26">
        <v>36</v>
      </c>
      <c r="I463" s="26">
        <f>H463+G463+F463</f>
        <v>136</v>
      </c>
      <c r="J463" s="23"/>
      <c r="K463" s="97"/>
      <c r="L463" s="288"/>
      <c r="M463" s="97"/>
      <c r="N463" s="197"/>
      <c r="O463" s="373"/>
      <c r="P463" s="373"/>
      <c r="Q463" s="373"/>
      <c r="R463" s="160">
        <f>Q463+P463+O463</f>
        <v>0</v>
      </c>
      <c r="S463" s="23" t="s">
        <v>232</v>
      </c>
      <c r="T463" s="23" t="s">
        <v>879</v>
      </c>
    </row>
    <row r="464" spans="1:20" ht="30" customHeight="1">
      <c r="A464" s="13"/>
      <c r="B464" s="530" t="s">
        <v>240</v>
      </c>
      <c r="C464" s="530"/>
      <c r="D464" s="530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97"/>
      <c r="S464" s="23"/>
      <c r="T464" s="23"/>
    </row>
    <row r="465" spans="1:20" ht="12.75" customHeight="1" hidden="1">
      <c r="A465" s="23"/>
      <c r="B465" s="516"/>
      <c r="C465" s="516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20"/>
      <c r="S465" s="13"/>
      <c r="T465" s="13"/>
    </row>
    <row r="466" spans="1:20" ht="12.75" customHeight="1" hidden="1">
      <c r="A466" s="13"/>
      <c r="B466" s="516"/>
      <c r="C466" s="516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20"/>
      <c r="S466" s="13"/>
      <c r="T466" s="13"/>
    </row>
    <row r="467" spans="1:20" ht="12.75" customHeight="1" hidden="1">
      <c r="A467" s="13"/>
      <c r="B467" s="516"/>
      <c r="C467" s="516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20"/>
      <c r="S467" s="13"/>
      <c r="T467" s="13"/>
    </row>
    <row r="468" spans="1:27" ht="45.75" customHeight="1">
      <c r="A468" s="10">
        <v>1</v>
      </c>
      <c r="B468" s="481" t="s">
        <v>494</v>
      </c>
      <c r="C468" s="482"/>
      <c r="D468" s="181" t="s">
        <v>1087</v>
      </c>
      <c r="E468" s="180" t="s">
        <v>103</v>
      </c>
      <c r="F468" s="178">
        <v>70</v>
      </c>
      <c r="G468" s="178">
        <v>10</v>
      </c>
      <c r="H468" s="178">
        <v>24</v>
      </c>
      <c r="I468" s="178">
        <f>H468+G468+F468</f>
        <v>104</v>
      </c>
      <c r="J468" s="172"/>
      <c r="K468" s="176"/>
      <c r="L468" s="288"/>
      <c r="M468" s="176"/>
      <c r="N468" s="173"/>
      <c r="O468" s="192"/>
      <c r="P468" s="192"/>
      <c r="Q468" s="192"/>
      <c r="R468" s="402">
        <f aca="true" t="shared" si="33" ref="R468:R477">Q468+P468+O468</f>
        <v>0</v>
      </c>
      <c r="S468" s="25" t="s">
        <v>121</v>
      </c>
      <c r="T468" s="25" t="s">
        <v>868</v>
      </c>
      <c r="AA468" s="199"/>
    </row>
    <row r="469" spans="1:27" ht="42" customHeight="1">
      <c r="A469" s="10">
        <v>2</v>
      </c>
      <c r="B469" s="481" t="s">
        <v>1118</v>
      </c>
      <c r="C469" s="482"/>
      <c r="D469" s="181" t="s">
        <v>505</v>
      </c>
      <c r="E469" s="180" t="s">
        <v>153</v>
      </c>
      <c r="F469" s="178">
        <v>70</v>
      </c>
      <c r="G469" s="178">
        <v>10</v>
      </c>
      <c r="H469" s="178">
        <v>24</v>
      </c>
      <c r="I469" s="178">
        <f aca="true" t="shared" si="34" ref="I469:I477">H469+G469+F469</f>
        <v>104</v>
      </c>
      <c r="J469" s="10"/>
      <c r="K469" s="10"/>
      <c r="L469" s="288"/>
      <c r="M469" s="10"/>
      <c r="N469" s="10"/>
      <c r="O469" s="115">
        <v>37</v>
      </c>
      <c r="P469" s="115">
        <v>3</v>
      </c>
      <c r="Q469" s="115">
        <v>1</v>
      </c>
      <c r="R469" s="116">
        <f t="shared" si="33"/>
        <v>41</v>
      </c>
      <c r="S469" s="25" t="s">
        <v>241</v>
      </c>
      <c r="T469" s="13" t="s">
        <v>358</v>
      </c>
      <c r="AA469" s="295"/>
    </row>
    <row r="470" spans="1:27" ht="42" customHeight="1">
      <c r="A470" s="10">
        <v>3</v>
      </c>
      <c r="B470" s="481" t="s">
        <v>496</v>
      </c>
      <c r="C470" s="482"/>
      <c r="D470" s="181" t="s">
        <v>1117</v>
      </c>
      <c r="E470" s="375" t="s">
        <v>138</v>
      </c>
      <c r="F470" s="178">
        <v>70</v>
      </c>
      <c r="G470" s="178">
        <v>10</v>
      </c>
      <c r="H470" s="178">
        <v>24</v>
      </c>
      <c r="I470" s="178">
        <f t="shared" si="34"/>
        <v>104</v>
      </c>
      <c r="J470" s="372"/>
      <c r="K470" s="377"/>
      <c r="L470" s="288"/>
      <c r="M470" s="377"/>
      <c r="N470" s="373"/>
      <c r="O470" s="192"/>
      <c r="P470" s="192"/>
      <c r="Q470" s="192"/>
      <c r="R470" s="325">
        <f t="shared" si="33"/>
        <v>0</v>
      </c>
      <c r="S470" s="25" t="s">
        <v>838</v>
      </c>
      <c r="T470" s="13" t="s">
        <v>869</v>
      </c>
      <c r="AA470" s="295"/>
    </row>
    <row r="471" spans="1:27" ht="33.75" customHeight="1">
      <c r="A471" s="10">
        <v>4</v>
      </c>
      <c r="B471" s="481" t="s">
        <v>1119</v>
      </c>
      <c r="C471" s="482"/>
      <c r="D471" s="181" t="s">
        <v>495</v>
      </c>
      <c r="E471" s="180" t="s">
        <v>57</v>
      </c>
      <c r="F471" s="178">
        <v>70</v>
      </c>
      <c r="G471" s="178">
        <v>10</v>
      </c>
      <c r="H471" s="178">
        <v>24</v>
      </c>
      <c r="I471" s="178">
        <f t="shared" si="34"/>
        <v>104</v>
      </c>
      <c r="J471" s="172"/>
      <c r="K471" s="176"/>
      <c r="L471" s="288"/>
      <c r="M471" s="176"/>
      <c r="N471" s="173"/>
      <c r="O471" s="115">
        <v>37</v>
      </c>
      <c r="P471" s="115">
        <v>3</v>
      </c>
      <c r="Q471" s="115">
        <v>1</v>
      </c>
      <c r="R471" s="116">
        <f t="shared" si="33"/>
        <v>41</v>
      </c>
      <c r="S471" s="25" t="s">
        <v>241</v>
      </c>
      <c r="T471" s="13" t="s">
        <v>867</v>
      </c>
      <c r="AA471" s="244"/>
    </row>
    <row r="472" spans="1:27" ht="52.5" customHeight="1">
      <c r="A472" s="10">
        <v>5</v>
      </c>
      <c r="B472" s="488" t="s">
        <v>501</v>
      </c>
      <c r="C472" s="488"/>
      <c r="D472" s="181" t="s">
        <v>502</v>
      </c>
      <c r="E472" s="180" t="s">
        <v>41</v>
      </c>
      <c r="F472" s="178">
        <v>70</v>
      </c>
      <c r="G472" s="178">
        <v>10</v>
      </c>
      <c r="H472" s="178">
        <v>24</v>
      </c>
      <c r="I472" s="178">
        <f t="shared" si="34"/>
        <v>104</v>
      </c>
      <c r="J472" s="10"/>
      <c r="K472" s="10"/>
      <c r="L472" s="288"/>
      <c r="M472" s="10"/>
      <c r="N472" s="10"/>
      <c r="O472" s="53"/>
      <c r="P472" s="10"/>
      <c r="Q472" s="10"/>
      <c r="R472" s="29">
        <f t="shared" si="33"/>
        <v>0</v>
      </c>
      <c r="S472" s="25" t="s">
        <v>870</v>
      </c>
      <c r="T472" s="13" t="s">
        <v>243</v>
      </c>
      <c r="AA472" s="295"/>
    </row>
    <row r="473" spans="1:28" ht="48" customHeight="1">
      <c r="A473" s="10">
        <v>6</v>
      </c>
      <c r="B473" s="511" t="s">
        <v>500</v>
      </c>
      <c r="C473" s="511"/>
      <c r="D473" s="181" t="s">
        <v>866</v>
      </c>
      <c r="E473" s="180" t="s">
        <v>138</v>
      </c>
      <c r="F473" s="178">
        <v>70</v>
      </c>
      <c r="G473" s="178">
        <v>10</v>
      </c>
      <c r="H473" s="178">
        <v>24</v>
      </c>
      <c r="I473" s="178">
        <f t="shared" si="34"/>
        <v>104</v>
      </c>
      <c r="J473" s="172"/>
      <c r="K473" s="219"/>
      <c r="L473" s="288"/>
      <c r="M473" s="219"/>
      <c r="N473" s="173"/>
      <c r="O473" s="192"/>
      <c r="P473" s="192"/>
      <c r="Q473" s="192"/>
      <c r="R473" s="325">
        <f t="shared" si="33"/>
        <v>0</v>
      </c>
      <c r="S473" s="25" t="s">
        <v>838</v>
      </c>
      <c r="T473" s="13" t="s">
        <v>869</v>
      </c>
      <c r="AA473" s="295"/>
      <c r="AB473" s="164"/>
    </row>
    <row r="474" spans="1:28" ht="42.75" customHeight="1">
      <c r="A474" s="10">
        <v>7</v>
      </c>
      <c r="B474" s="614" t="s">
        <v>503</v>
      </c>
      <c r="C474" s="485"/>
      <c r="D474" s="181" t="s">
        <v>596</v>
      </c>
      <c r="E474" s="180" t="s">
        <v>103</v>
      </c>
      <c r="F474" s="178">
        <v>70</v>
      </c>
      <c r="G474" s="178">
        <v>10</v>
      </c>
      <c r="H474" s="178">
        <v>24</v>
      </c>
      <c r="I474" s="178">
        <f t="shared" si="34"/>
        <v>104</v>
      </c>
      <c r="J474" s="172"/>
      <c r="K474" s="219"/>
      <c r="L474" s="288"/>
      <c r="M474" s="219"/>
      <c r="N474" s="173"/>
      <c r="O474" s="192"/>
      <c r="P474" s="192"/>
      <c r="Q474" s="192"/>
      <c r="R474" s="325">
        <f t="shared" si="33"/>
        <v>0</v>
      </c>
      <c r="S474" s="25" t="s">
        <v>121</v>
      </c>
      <c r="T474" s="13" t="s">
        <v>871</v>
      </c>
      <c r="AA474" s="295"/>
      <c r="AB474" s="164"/>
    </row>
    <row r="475" spans="1:27" ht="33.75" customHeight="1">
      <c r="A475" s="10">
        <v>8</v>
      </c>
      <c r="B475" s="481" t="s">
        <v>497</v>
      </c>
      <c r="C475" s="482"/>
      <c r="D475" s="181" t="s">
        <v>506</v>
      </c>
      <c r="E475" s="180" t="s">
        <v>153</v>
      </c>
      <c r="F475" s="178">
        <v>70</v>
      </c>
      <c r="G475" s="178">
        <v>10</v>
      </c>
      <c r="H475" s="178">
        <v>24</v>
      </c>
      <c r="I475" s="178">
        <f t="shared" si="34"/>
        <v>104</v>
      </c>
      <c r="J475" s="172"/>
      <c r="K475" s="176"/>
      <c r="L475" s="288"/>
      <c r="M475" s="176"/>
      <c r="N475" s="173"/>
      <c r="O475" s="192"/>
      <c r="P475" s="192"/>
      <c r="Q475" s="192"/>
      <c r="R475" s="325">
        <f t="shared" si="33"/>
        <v>0</v>
      </c>
      <c r="S475" s="25" t="s">
        <v>827</v>
      </c>
      <c r="T475" s="13" t="s">
        <v>872</v>
      </c>
      <c r="AA475" s="295"/>
    </row>
    <row r="476" spans="1:28" ht="51.75" customHeight="1">
      <c r="A476" s="10">
        <v>9</v>
      </c>
      <c r="B476" s="481" t="s">
        <v>498</v>
      </c>
      <c r="C476" s="506"/>
      <c r="D476" s="181" t="s">
        <v>499</v>
      </c>
      <c r="E476" s="180" t="s">
        <v>103</v>
      </c>
      <c r="F476" s="178">
        <v>90</v>
      </c>
      <c r="G476" s="178">
        <v>10</v>
      </c>
      <c r="H476" s="178">
        <v>24</v>
      </c>
      <c r="I476" s="178">
        <f t="shared" si="34"/>
        <v>124</v>
      </c>
      <c r="J476" s="10"/>
      <c r="K476" s="10"/>
      <c r="L476" s="288"/>
      <c r="M476" s="10"/>
      <c r="N476" s="10"/>
      <c r="O476" s="115">
        <v>37</v>
      </c>
      <c r="P476" s="115">
        <v>3</v>
      </c>
      <c r="Q476" s="115">
        <v>1</v>
      </c>
      <c r="R476" s="116">
        <f t="shared" si="33"/>
        <v>41</v>
      </c>
      <c r="S476" s="25" t="s">
        <v>244</v>
      </c>
      <c r="T476" s="13" t="s">
        <v>871</v>
      </c>
      <c r="AA476" s="244"/>
      <c r="AB476" s="164"/>
    </row>
    <row r="477" spans="1:27" ht="34.5" customHeight="1">
      <c r="A477" s="10">
        <v>10</v>
      </c>
      <c r="B477" s="488" t="s">
        <v>245</v>
      </c>
      <c r="C477" s="488"/>
      <c r="D477" s="181" t="s">
        <v>504</v>
      </c>
      <c r="E477" s="180" t="s">
        <v>57</v>
      </c>
      <c r="F477" s="178">
        <v>90</v>
      </c>
      <c r="G477" s="178">
        <v>10</v>
      </c>
      <c r="H477" s="178">
        <v>24</v>
      </c>
      <c r="I477" s="178">
        <f t="shared" si="34"/>
        <v>124</v>
      </c>
      <c r="J477" s="172"/>
      <c r="K477" s="176"/>
      <c r="L477" s="288"/>
      <c r="M477" s="176"/>
      <c r="N477" s="173"/>
      <c r="O477" s="192"/>
      <c r="P477" s="192"/>
      <c r="Q477" s="192"/>
      <c r="R477" s="325">
        <f t="shared" si="33"/>
        <v>0</v>
      </c>
      <c r="S477" s="25" t="s">
        <v>873</v>
      </c>
      <c r="T477" s="13" t="s">
        <v>874</v>
      </c>
      <c r="AA477" s="295"/>
    </row>
    <row r="478" spans="1:27" ht="40.5" customHeight="1">
      <c r="A478" s="13"/>
      <c r="B478" s="530" t="s">
        <v>246</v>
      </c>
      <c r="C478" s="530"/>
      <c r="D478" s="531"/>
      <c r="E478" s="58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20"/>
      <c r="S478" s="13"/>
      <c r="T478" s="13"/>
      <c r="AA478" s="244"/>
    </row>
    <row r="479" spans="1:20" ht="12.75" customHeight="1" hidden="1">
      <c r="A479" s="170">
        <v>1</v>
      </c>
      <c r="B479" s="533" t="s">
        <v>509</v>
      </c>
      <c r="C479" s="533"/>
      <c r="D479" s="180" t="s">
        <v>727</v>
      </c>
      <c r="E479" s="180" t="s">
        <v>113</v>
      </c>
      <c r="F479" s="200"/>
      <c r="G479" s="172"/>
      <c r="H479" s="172"/>
      <c r="I479" s="172"/>
      <c r="J479" s="172"/>
      <c r="K479" s="256"/>
      <c r="L479" s="288"/>
      <c r="M479" s="256"/>
      <c r="N479" s="173"/>
      <c r="O479" s="172"/>
      <c r="P479" s="172">
        <v>2</v>
      </c>
      <c r="Q479" s="172"/>
      <c r="R479" s="172">
        <f>Q479+P479+O479</f>
        <v>2</v>
      </c>
      <c r="S479" s="25" t="s">
        <v>946</v>
      </c>
      <c r="T479" s="25" t="s">
        <v>946</v>
      </c>
    </row>
    <row r="480" spans="1:29" ht="58.5" customHeight="1">
      <c r="A480" s="170">
        <v>1</v>
      </c>
      <c r="B480" s="533" t="s">
        <v>509</v>
      </c>
      <c r="C480" s="533"/>
      <c r="D480" s="375" t="s">
        <v>727</v>
      </c>
      <c r="E480" s="375" t="s">
        <v>113</v>
      </c>
      <c r="F480" s="385">
        <v>80</v>
      </c>
      <c r="G480" s="178">
        <v>8</v>
      </c>
      <c r="H480" s="178">
        <v>16</v>
      </c>
      <c r="I480" s="178">
        <f>H480+G480+F480</f>
        <v>104</v>
      </c>
      <c r="J480" s="372"/>
      <c r="K480" s="383"/>
      <c r="L480" s="383"/>
      <c r="M480" s="383"/>
      <c r="N480" s="373"/>
      <c r="O480" s="372"/>
      <c r="P480" s="372">
        <v>2</v>
      </c>
      <c r="Q480" s="372"/>
      <c r="R480" s="372">
        <f>Q480+P480+O480</f>
        <v>2</v>
      </c>
      <c r="S480" s="25" t="s">
        <v>241</v>
      </c>
      <c r="T480" s="25" t="s">
        <v>1168</v>
      </c>
      <c r="U480" s="25" t="s">
        <v>948</v>
      </c>
      <c r="V480" s="25" t="s">
        <v>948</v>
      </c>
      <c r="W480" s="25" t="s">
        <v>948</v>
      </c>
      <c r="X480" s="25" t="s">
        <v>948</v>
      </c>
      <c r="Y480" s="25" t="s">
        <v>948</v>
      </c>
      <c r="Z480" s="324" t="s">
        <v>948</v>
      </c>
      <c r="AA480" s="146"/>
      <c r="AB480" s="22"/>
      <c r="AC480" s="22"/>
    </row>
    <row r="481" spans="1:29" ht="58.5" customHeight="1">
      <c r="A481" s="170">
        <v>2</v>
      </c>
      <c r="B481" s="535" t="s">
        <v>510</v>
      </c>
      <c r="C481" s="536"/>
      <c r="D481" s="375" t="s">
        <v>511</v>
      </c>
      <c r="E481" s="375" t="s">
        <v>41</v>
      </c>
      <c r="F481" s="385">
        <v>60</v>
      </c>
      <c r="G481" s="178">
        <v>8</v>
      </c>
      <c r="H481" s="178">
        <v>16</v>
      </c>
      <c r="I481" s="178">
        <f>H481+G481+F481</f>
        <v>84</v>
      </c>
      <c r="J481" s="372"/>
      <c r="K481" s="383"/>
      <c r="L481" s="288"/>
      <c r="M481" s="383"/>
      <c r="N481" s="373"/>
      <c r="O481" s="372"/>
      <c r="P481" s="372"/>
      <c r="Q481" s="372"/>
      <c r="R481" s="372">
        <f>Q481+P481+O481</f>
        <v>0</v>
      </c>
      <c r="S481" s="25" t="s">
        <v>947</v>
      </c>
      <c r="T481" s="25" t="s">
        <v>948</v>
      </c>
      <c r="U481" s="146"/>
      <c r="V481" s="146"/>
      <c r="W481" s="146"/>
      <c r="X481" s="146"/>
      <c r="Y481" s="146"/>
      <c r="Z481" s="146"/>
      <c r="AA481" s="146"/>
      <c r="AB481" s="22"/>
      <c r="AC481" s="22"/>
    </row>
    <row r="482" spans="1:29" ht="80.25" customHeight="1">
      <c r="A482" s="170">
        <v>3</v>
      </c>
      <c r="B482" s="534" t="s">
        <v>1180</v>
      </c>
      <c r="C482" s="534"/>
      <c r="D482" s="180" t="s">
        <v>583</v>
      </c>
      <c r="E482" s="180" t="s">
        <v>103</v>
      </c>
      <c r="F482" s="385">
        <v>80</v>
      </c>
      <c r="G482" s="178">
        <v>8</v>
      </c>
      <c r="H482" s="178">
        <v>16</v>
      </c>
      <c r="I482" s="178">
        <f>H482+G482+F482</f>
        <v>104</v>
      </c>
      <c r="J482" s="172"/>
      <c r="K482" s="176"/>
      <c r="L482" s="288"/>
      <c r="M482" s="176"/>
      <c r="N482" s="173"/>
      <c r="O482" s="178">
        <v>25</v>
      </c>
      <c r="P482" s="178">
        <v>3</v>
      </c>
      <c r="Q482" s="178">
        <v>1</v>
      </c>
      <c r="R482" s="172">
        <f>Q482+P482+O482</f>
        <v>29</v>
      </c>
      <c r="S482" s="25" t="s">
        <v>241</v>
      </c>
      <c r="T482" s="25" t="s">
        <v>949</v>
      </c>
      <c r="AA482" s="331"/>
      <c r="AB482" s="166"/>
      <c r="AC482" s="22"/>
    </row>
    <row r="483" spans="1:29" ht="68.25" customHeight="1">
      <c r="A483" s="170">
        <v>4</v>
      </c>
      <c r="B483" s="535" t="s">
        <v>728</v>
      </c>
      <c r="C483" s="536"/>
      <c r="D483" s="180" t="s">
        <v>581</v>
      </c>
      <c r="E483" s="180" t="s">
        <v>41</v>
      </c>
      <c r="F483" s="385">
        <v>60</v>
      </c>
      <c r="G483" s="178">
        <v>8</v>
      </c>
      <c r="H483" s="178">
        <v>16</v>
      </c>
      <c r="I483" s="178">
        <f>H483+G483+F483</f>
        <v>84</v>
      </c>
      <c r="J483" s="172"/>
      <c r="K483" s="211"/>
      <c r="L483" s="288"/>
      <c r="M483" s="211"/>
      <c r="N483" s="173"/>
      <c r="O483" s="178">
        <v>40</v>
      </c>
      <c r="P483" s="178">
        <v>3</v>
      </c>
      <c r="Q483" s="178">
        <v>1</v>
      </c>
      <c r="R483" s="172">
        <f>Q483+P483+O483</f>
        <v>44</v>
      </c>
      <c r="S483" s="25" t="s">
        <v>241</v>
      </c>
      <c r="T483" s="25" t="s">
        <v>948</v>
      </c>
      <c r="AA483" s="295"/>
      <c r="AB483" s="22"/>
      <c r="AC483" s="22"/>
    </row>
    <row r="484" spans="1:29" ht="37.5" customHeight="1">
      <c r="A484" s="9"/>
      <c r="B484" s="537" t="s">
        <v>507</v>
      </c>
      <c r="C484" s="537"/>
      <c r="D484" s="537"/>
      <c r="E484" s="322"/>
      <c r="F484" s="172"/>
      <c r="G484" s="172"/>
      <c r="H484" s="172"/>
      <c r="I484" s="172"/>
      <c r="J484" s="172"/>
      <c r="K484" s="176"/>
      <c r="L484" s="176"/>
      <c r="M484" s="176"/>
      <c r="N484" s="173"/>
      <c r="O484" s="179"/>
      <c r="P484" s="179"/>
      <c r="Q484" s="179"/>
      <c r="R484" s="179"/>
      <c r="S484" s="25"/>
      <c r="T484" s="25"/>
      <c r="AA484" s="244"/>
      <c r="AB484" s="22"/>
      <c r="AC484" s="22"/>
    </row>
    <row r="485" spans="1:20" ht="38.25" customHeight="1">
      <c r="A485" s="9">
        <v>1</v>
      </c>
      <c r="B485" s="511" t="s">
        <v>508</v>
      </c>
      <c r="C485" s="511"/>
      <c r="D485" s="181" t="s">
        <v>1120</v>
      </c>
      <c r="E485" s="182" t="s">
        <v>107</v>
      </c>
      <c r="F485" s="178">
        <v>60</v>
      </c>
      <c r="G485" s="178">
        <v>10</v>
      </c>
      <c r="H485" s="178">
        <v>16</v>
      </c>
      <c r="I485" s="178">
        <f>H485+G485+F485</f>
        <v>86</v>
      </c>
      <c r="J485" s="172"/>
      <c r="K485" s="176"/>
      <c r="L485" s="288"/>
      <c r="M485" s="176"/>
      <c r="N485" s="173"/>
      <c r="O485" s="179"/>
      <c r="P485" s="178">
        <v>3</v>
      </c>
      <c r="Q485" s="179"/>
      <c r="R485" s="179">
        <f>Q485+P485+O485</f>
        <v>3</v>
      </c>
      <c r="S485" s="25" t="s">
        <v>32</v>
      </c>
      <c r="T485" s="25" t="s">
        <v>945</v>
      </c>
    </row>
    <row r="486" spans="1:20" ht="36" customHeight="1">
      <c r="A486" s="25"/>
      <c r="B486" s="530" t="s">
        <v>247</v>
      </c>
      <c r="C486" s="530"/>
      <c r="D486" s="530"/>
      <c r="E486" s="321"/>
      <c r="F486" s="25"/>
      <c r="G486" s="25"/>
      <c r="H486" s="25"/>
      <c r="I486" s="25"/>
      <c r="J486" s="25"/>
      <c r="K486" s="112"/>
      <c r="L486" s="112"/>
      <c r="M486" s="112"/>
      <c r="N486" s="20"/>
      <c r="O486" s="112"/>
      <c r="P486" s="112"/>
      <c r="Q486" s="112"/>
      <c r="R486" s="20"/>
      <c r="S486" s="25"/>
      <c r="T486" s="25"/>
    </row>
    <row r="487" spans="1:20" ht="33.75" customHeight="1">
      <c r="A487" s="10">
        <v>1</v>
      </c>
      <c r="B487" s="488" t="s">
        <v>248</v>
      </c>
      <c r="C487" s="488"/>
      <c r="D487" s="10" t="s">
        <v>512</v>
      </c>
      <c r="E487" s="19" t="s">
        <v>41</v>
      </c>
      <c r="F487" s="19">
        <v>60</v>
      </c>
      <c r="G487" s="19">
        <v>8</v>
      </c>
      <c r="H487" s="19">
        <v>16</v>
      </c>
      <c r="I487" s="19">
        <f>H487+G487+F487</f>
        <v>84</v>
      </c>
      <c r="J487" s="19"/>
      <c r="K487" s="77"/>
      <c r="L487" s="288"/>
      <c r="M487" s="77"/>
      <c r="N487" s="77"/>
      <c r="O487" s="19"/>
      <c r="P487" s="19">
        <v>3</v>
      </c>
      <c r="Q487" s="19"/>
      <c r="R487" s="12">
        <f>Q487+P487+O487</f>
        <v>3</v>
      </c>
      <c r="S487" s="25" t="s">
        <v>249</v>
      </c>
      <c r="T487" s="25" t="s">
        <v>249</v>
      </c>
    </row>
    <row r="488" spans="1:20" s="22" customFormat="1" ht="53.25" customHeight="1">
      <c r="A488" s="10">
        <v>2</v>
      </c>
      <c r="B488" s="532" t="s">
        <v>1160</v>
      </c>
      <c r="C488" s="532"/>
      <c r="D488" s="9" t="s">
        <v>250</v>
      </c>
      <c r="E488" s="10" t="s">
        <v>41</v>
      </c>
      <c r="F488" s="19">
        <v>60</v>
      </c>
      <c r="G488" s="19">
        <v>8</v>
      </c>
      <c r="H488" s="19">
        <v>16</v>
      </c>
      <c r="I488" s="19">
        <f>H488+G488+F488</f>
        <v>84</v>
      </c>
      <c r="J488" s="19"/>
      <c r="K488" s="29"/>
      <c r="L488" s="288"/>
      <c r="M488" s="29"/>
      <c r="N488" s="29"/>
      <c r="O488" s="29"/>
      <c r="P488" s="10">
        <v>3</v>
      </c>
      <c r="Q488" s="10">
        <v>1</v>
      </c>
      <c r="R488" s="12">
        <f>SUM(O488:Q488)</f>
        <v>4</v>
      </c>
      <c r="S488" s="25" t="s">
        <v>249</v>
      </c>
      <c r="T488" s="25" t="s">
        <v>249</v>
      </c>
    </row>
    <row r="489" spans="1:20" ht="12.75" customHeight="1" hidden="1">
      <c r="A489" s="9"/>
      <c r="B489" s="507" t="s">
        <v>128</v>
      </c>
      <c r="C489" s="507"/>
      <c r="D489" s="9"/>
      <c r="E489" s="9"/>
      <c r="F489" s="9"/>
      <c r="G489" s="9"/>
      <c r="H489" s="9"/>
      <c r="I489" s="9"/>
      <c r="J489" s="9"/>
      <c r="K489" s="35"/>
      <c r="L489" s="288"/>
      <c r="M489" s="35"/>
      <c r="N489" s="29"/>
      <c r="O489" s="35"/>
      <c r="P489" s="9">
        <v>3.1</v>
      </c>
      <c r="Q489" s="9">
        <v>2.2</v>
      </c>
      <c r="R489" s="10">
        <v>5.3</v>
      </c>
      <c r="S489" s="25" t="s">
        <v>249</v>
      </c>
      <c r="T489" s="25" t="s">
        <v>249</v>
      </c>
    </row>
    <row r="490" spans="1:32" ht="12.75" customHeight="1" hidden="1">
      <c r="A490" s="9"/>
      <c r="B490" s="507" t="s">
        <v>129</v>
      </c>
      <c r="C490" s="507"/>
      <c r="D490" s="9"/>
      <c r="E490" s="9"/>
      <c r="F490" s="9"/>
      <c r="G490" s="9"/>
      <c r="H490" s="9"/>
      <c r="I490" s="9"/>
      <c r="J490" s="9"/>
      <c r="K490" s="35"/>
      <c r="L490" s="288"/>
      <c r="M490" s="35"/>
      <c r="N490" s="29"/>
      <c r="O490" s="35"/>
      <c r="P490" s="9">
        <v>0.9</v>
      </c>
      <c r="Q490" s="9">
        <v>1.3</v>
      </c>
      <c r="R490" s="10">
        <v>2.2</v>
      </c>
      <c r="S490" s="25" t="s">
        <v>249</v>
      </c>
      <c r="T490" s="25" t="s">
        <v>249</v>
      </c>
      <c r="U490" s="131"/>
      <c r="V490" s="131"/>
      <c r="W490" s="131"/>
      <c r="X490" s="131"/>
      <c r="Y490" s="131"/>
      <c r="Z490" s="131"/>
      <c r="AA490" s="43"/>
      <c r="AB490" s="43"/>
      <c r="AC490" s="43"/>
      <c r="AD490" s="43"/>
      <c r="AE490" s="43"/>
      <c r="AF490" s="43"/>
    </row>
    <row r="491" spans="1:20" ht="12.75" customHeight="1" hidden="1">
      <c r="A491" s="9"/>
      <c r="B491" s="507"/>
      <c r="C491" s="507"/>
      <c r="D491" s="9"/>
      <c r="E491" s="9"/>
      <c r="F491" s="9"/>
      <c r="G491" s="9"/>
      <c r="H491" s="9"/>
      <c r="I491" s="9"/>
      <c r="J491" s="9"/>
      <c r="K491" s="35"/>
      <c r="L491" s="288"/>
      <c r="M491" s="35"/>
      <c r="N491" s="29"/>
      <c r="O491" s="35"/>
      <c r="P491" s="9"/>
      <c r="Q491" s="9"/>
      <c r="R491" s="10"/>
      <c r="S491" s="25" t="s">
        <v>249</v>
      </c>
      <c r="T491" s="25" t="s">
        <v>249</v>
      </c>
    </row>
    <row r="492" spans="1:20" ht="12.75" customHeight="1" hidden="1">
      <c r="A492" s="9">
        <v>3</v>
      </c>
      <c r="B492" s="538" t="s">
        <v>251</v>
      </c>
      <c r="C492" s="538"/>
      <c r="D492" s="10" t="s">
        <v>1044</v>
      </c>
      <c r="E492" s="10" t="s">
        <v>41</v>
      </c>
      <c r="F492" s="10"/>
      <c r="G492" s="10"/>
      <c r="H492" s="10"/>
      <c r="I492" s="19"/>
      <c r="J492" s="9"/>
      <c r="K492" s="35"/>
      <c r="L492" s="288"/>
      <c r="M492" s="35"/>
      <c r="N492" s="29"/>
      <c r="O492" s="35"/>
      <c r="P492" s="9">
        <v>3</v>
      </c>
      <c r="Q492" s="9"/>
      <c r="R492" s="29">
        <f>P492</f>
        <v>3</v>
      </c>
      <c r="S492" s="25" t="s">
        <v>249</v>
      </c>
      <c r="T492" s="25" t="s">
        <v>249</v>
      </c>
    </row>
    <row r="493" spans="1:20" ht="12.75" customHeight="1" hidden="1">
      <c r="A493" s="26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25"/>
      <c r="T493" s="25"/>
    </row>
    <row r="494" spans="1:20" ht="12.75" customHeight="1" hidden="1">
      <c r="A494" s="26"/>
      <c r="B494" s="587" t="s">
        <v>130</v>
      </c>
      <c r="C494" s="587"/>
      <c r="D494" s="9"/>
      <c r="E494" s="9"/>
      <c r="F494" s="9"/>
      <c r="G494" s="9"/>
      <c r="H494" s="9"/>
      <c r="I494" s="9"/>
      <c r="J494" s="9"/>
      <c r="K494" s="35"/>
      <c r="L494" s="35"/>
      <c r="M494" s="35"/>
      <c r="N494" s="29"/>
      <c r="O494" s="35"/>
      <c r="P494" s="35"/>
      <c r="Q494" s="35"/>
      <c r="R494" s="29"/>
      <c r="S494" s="25"/>
      <c r="T494" s="25"/>
    </row>
    <row r="495" spans="1:20" ht="30" customHeight="1">
      <c r="A495" s="23"/>
      <c r="B495" s="518" t="s">
        <v>252</v>
      </c>
      <c r="C495" s="518"/>
      <c r="D495" s="518"/>
      <c r="E495" s="13"/>
      <c r="F495" s="107"/>
      <c r="G495" s="107"/>
      <c r="H495" s="107"/>
      <c r="I495" s="107"/>
      <c r="J495" s="107"/>
      <c r="K495" s="107"/>
      <c r="L495" s="107"/>
      <c r="M495" s="107"/>
      <c r="N495" s="107"/>
      <c r="O495" s="107"/>
      <c r="P495" s="107"/>
      <c r="Q495" s="107"/>
      <c r="R495" s="132"/>
      <c r="S495" s="13"/>
      <c r="T495" s="101"/>
    </row>
    <row r="496" spans="1:20" ht="53.25" customHeight="1">
      <c r="A496" s="19">
        <v>1</v>
      </c>
      <c r="B496" s="508" t="s">
        <v>513</v>
      </c>
      <c r="C496" s="509"/>
      <c r="D496" s="171" t="s">
        <v>514</v>
      </c>
      <c r="E496" s="171" t="s">
        <v>941</v>
      </c>
      <c r="F496" s="386">
        <v>80</v>
      </c>
      <c r="G496" s="386">
        <v>10</v>
      </c>
      <c r="H496" s="386">
        <v>32</v>
      </c>
      <c r="I496" s="386">
        <f aca="true" t="shared" si="35" ref="I496:I502">H496+G496+F496</f>
        <v>122</v>
      </c>
      <c r="J496" s="201"/>
      <c r="K496" s="184"/>
      <c r="L496" s="288"/>
      <c r="M496" s="184"/>
      <c r="N496" s="202"/>
      <c r="O496" s="203"/>
      <c r="P496" s="203"/>
      <c r="Q496" s="203"/>
      <c r="R496" s="333">
        <f aca="true" t="shared" si="36" ref="R496:R502">Q496+P496+O496</f>
        <v>0</v>
      </c>
      <c r="S496" s="13" t="s">
        <v>27</v>
      </c>
      <c r="T496" s="13" t="s">
        <v>865</v>
      </c>
    </row>
    <row r="497" spans="1:28" ht="48" customHeight="1">
      <c r="A497" s="19">
        <v>2</v>
      </c>
      <c r="B497" s="508" t="s">
        <v>515</v>
      </c>
      <c r="C497" s="509"/>
      <c r="D497" s="171" t="s">
        <v>516</v>
      </c>
      <c r="E497" s="260" t="s">
        <v>941</v>
      </c>
      <c r="F497" s="386">
        <v>80</v>
      </c>
      <c r="G497" s="386">
        <v>10</v>
      </c>
      <c r="H497" s="386">
        <v>32</v>
      </c>
      <c r="I497" s="386">
        <f t="shared" si="35"/>
        <v>122</v>
      </c>
      <c r="J497" s="201"/>
      <c r="K497" s="184"/>
      <c r="L497" s="288"/>
      <c r="M497" s="184"/>
      <c r="N497" s="202"/>
      <c r="O497" s="203"/>
      <c r="P497" s="203"/>
      <c r="Q497" s="203"/>
      <c r="R497" s="333">
        <f t="shared" si="36"/>
        <v>0</v>
      </c>
      <c r="S497" s="13" t="s">
        <v>822</v>
      </c>
      <c r="T497" s="13" t="s">
        <v>865</v>
      </c>
      <c r="U497" s="133"/>
      <c r="V497" s="133"/>
      <c r="W497" s="133"/>
      <c r="X497" s="133"/>
      <c r="Y497" s="133"/>
      <c r="Z497" s="133"/>
      <c r="AB497" s="22"/>
    </row>
    <row r="498" spans="1:28" ht="54" customHeight="1">
      <c r="A498" s="19">
        <v>3</v>
      </c>
      <c r="B498" s="508" t="s">
        <v>518</v>
      </c>
      <c r="C498" s="509"/>
      <c r="D498" s="171" t="s">
        <v>519</v>
      </c>
      <c r="E498" s="171" t="s">
        <v>41</v>
      </c>
      <c r="F498" s="386">
        <v>80</v>
      </c>
      <c r="G498" s="386">
        <v>10</v>
      </c>
      <c r="H498" s="386">
        <v>32</v>
      </c>
      <c r="I498" s="386">
        <f t="shared" si="35"/>
        <v>122</v>
      </c>
      <c r="J498" s="201"/>
      <c r="K498" s="184"/>
      <c r="L498" s="288"/>
      <c r="M498" s="184"/>
      <c r="N498" s="202"/>
      <c r="O498" s="203"/>
      <c r="P498" s="203"/>
      <c r="Q498" s="203"/>
      <c r="R498" s="333">
        <f t="shared" si="36"/>
        <v>0</v>
      </c>
      <c r="S498" s="13" t="s">
        <v>822</v>
      </c>
      <c r="T498" s="13" t="s">
        <v>865</v>
      </c>
      <c r="U498" s="133"/>
      <c r="V498" s="133"/>
      <c r="W498" s="133"/>
      <c r="X498" s="133"/>
      <c r="Y498" s="133"/>
      <c r="Z498" s="133"/>
      <c r="AB498" s="22"/>
    </row>
    <row r="499" spans="1:28" ht="54" customHeight="1">
      <c r="A499" s="19">
        <v>4</v>
      </c>
      <c r="B499" s="508" t="s">
        <v>729</v>
      </c>
      <c r="C499" s="509"/>
      <c r="D499" s="171" t="s">
        <v>520</v>
      </c>
      <c r="E499" s="171" t="s">
        <v>192</v>
      </c>
      <c r="F499" s="386">
        <v>80</v>
      </c>
      <c r="G499" s="386">
        <v>10</v>
      </c>
      <c r="H499" s="386">
        <v>32</v>
      </c>
      <c r="I499" s="386">
        <f t="shared" si="35"/>
        <v>122</v>
      </c>
      <c r="J499" s="201"/>
      <c r="K499" s="184"/>
      <c r="L499" s="288"/>
      <c r="M499" s="184"/>
      <c r="N499" s="202"/>
      <c r="O499" s="403">
        <v>35</v>
      </c>
      <c r="P499" s="403">
        <v>3</v>
      </c>
      <c r="Q499" s="403">
        <v>1</v>
      </c>
      <c r="R499" s="236">
        <f t="shared" si="36"/>
        <v>39</v>
      </c>
      <c r="S499" s="13" t="s">
        <v>32</v>
      </c>
      <c r="T499" s="13" t="s">
        <v>864</v>
      </c>
      <c r="U499" s="133"/>
      <c r="V499" s="133"/>
      <c r="W499" s="133"/>
      <c r="X499" s="133"/>
      <c r="Y499" s="133"/>
      <c r="Z499" s="133"/>
      <c r="AB499" s="22"/>
    </row>
    <row r="500" spans="1:28" ht="55.5" customHeight="1">
      <c r="A500" s="19">
        <v>5</v>
      </c>
      <c r="B500" s="508" t="s">
        <v>517</v>
      </c>
      <c r="C500" s="509"/>
      <c r="D500" s="359" t="s">
        <v>1057</v>
      </c>
      <c r="E500" s="171" t="s">
        <v>940</v>
      </c>
      <c r="F500" s="386">
        <v>80</v>
      </c>
      <c r="G500" s="386">
        <v>10</v>
      </c>
      <c r="H500" s="386">
        <v>32</v>
      </c>
      <c r="I500" s="386">
        <f t="shared" si="35"/>
        <v>122</v>
      </c>
      <c r="J500" s="201"/>
      <c r="K500" s="184"/>
      <c r="L500" s="288"/>
      <c r="M500" s="184"/>
      <c r="N500" s="202"/>
      <c r="O500" s="203"/>
      <c r="P500" s="203"/>
      <c r="Q500" s="203"/>
      <c r="R500" s="333">
        <f t="shared" si="36"/>
        <v>0</v>
      </c>
      <c r="S500" s="13" t="s">
        <v>822</v>
      </c>
      <c r="T500" s="13" t="s">
        <v>865</v>
      </c>
      <c r="U500" s="133"/>
      <c r="V500" s="133"/>
      <c r="W500" s="133"/>
      <c r="X500" s="133"/>
      <c r="Y500" s="133"/>
      <c r="Z500" s="133"/>
      <c r="AB500" s="22"/>
    </row>
    <row r="501" spans="1:28" ht="49.5" customHeight="1">
      <c r="A501" s="19">
        <v>6</v>
      </c>
      <c r="B501" s="508" t="s">
        <v>521</v>
      </c>
      <c r="C501" s="509"/>
      <c r="D501" s="359" t="s">
        <v>1058</v>
      </c>
      <c r="E501" s="171" t="s">
        <v>41</v>
      </c>
      <c r="F501" s="386">
        <v>80</v>
      </c>
      <c r="G501" s="386">
        <v>10</v>
      </c>
      <c r="H501" s="386">
        <v>32</v>
      </c>
      <c r="I501" s="386">
        <f t="shared" si="35"/>
        <v>122</v>
      </c>
      <c r="J501" s="201"/>
      <c r="K501" s="184"/>
      <c r="L501" s="288"/>
      <c r="M501" s="184"/>
      <c r="N501" s="202"/>
      <c r="O501" s="203"/>
      <c r="P501" s="203"/>
      <c r="Q501" s="203"/>
      <c r="R501" s="333">
        <f t="shared" si="36"/>
        <v>0</v>
      </c>
      <c r="S501" s="13" t="s">
        <v>822</v>
      </c>
      <c r="T501" s="13" t="s">
        <v>865</v>
      </c>
      <c r="U501" s="133"/>
      <c r="V501" s="133"/>
      <c r="W501" s="133"/>
      <c r="X501" s="133"/>
      <c r="Y501" s="133"/>
      <c r="Z501" s="133"/>
      <c r="AB501" s="22"/>
    </row>
    <row r="502" spans="1:28" ht="42.75" customHeight="1">
      <c r="A502" s="19">
        <v>7</v>
      </c>
      <c r="B502" s="508" t="s">
        <v>522</v>
      </c>
      <c r="C502" s="509"/>
      <c r="D502" s="359" t="s">
        <v>1059</v>
      </c>
      <c r="E502" s="171" t="s">
        <v>41</v>
      </c>
      <c r="F502" s="386">
        <v>1100</v>
      </c>
      <c r="G502" s="386">
        <v>40</v>
      </c>
      <c r="H502" s="386">
        <v>46</v>
      </c>
      <c r="I502" s="386">
        <f t="shared" si="35"/>
        <v>1186</v>
      </c>
      <c r="J502" s="201"/>
      <c r="K502" s="184"/>
      <c r="L502" s="288"/>
      <c r="M502" s="184"/>
      <c r="N502" s="202"/>
      <c r="O502" s="236"/>
      <c r="P502" s="236"/>
      <c r="Q502" s="236"/>
      <c r="R502" s="333">
        <f t="shared" si="36"/>
        <v>0</v>
      </c>
      <c r="S502" s="13" t="s">
        <v>32</v>
      </c>
      <c r="T502" s="13" t="s">
        <v>898</v>
      </c>
      <c r="U502" s="133"/>
      <c r="V502" s="133"/>
      <c r="W502" s="133"/>
      <c r="X502" s="133"/>
      <c r="Y502" s="133"/>
      <c r="Z502" s="133"/>
      <c r="AB502" s="22"/>
    </row>
    <row r="503" spans="1:28" ht="72.75" customHeight="1">
      <c r="A503" s="19">
        <v>8</v>
      </c>
      <c r="B503" s="505" t="s">
        <v>526</v>
      </c>
      <c r="C503" s="498"/>
      <c r="D503" s="10" t="s">
        <v>863</v>
      </c>
      <c r="E503" s="10" t="s">
        <v>253</v>
      </c>
      <c r="F503" s="386">
        <v>80</v>
      </c>
      <c r="G503" s="386">
        <v>10</v>
      </c>
      <c r="H503" s="386">
        <v>32</v>
      </c>
      <c r="I503" s="386">
        <f aca="true" t="shared" si="37" ref="I503:I509">H503+G503+F503</f>
        <v>122</v>
      </c>
      <c r="J503" s="201"/>
      <c r="K503" s="184"/>
      <c r="L503" s="288"/>
      <c r="M503" s="184"/>
      <c r="N503" s="202"/>
      <c r="O503" s="203"/>
      <c r="P503" s="203"/>
      <c r="Q503" s="203"/>
      <c r="R503" s="333">
        <f aca="true" t="shared" si="38" ref="R503:R509">Q503+P503+O503</f>
        <v>0</v>
      </c>
      <c r="S503" s="13" t="s">
        <v>822</v>
      </c>
      <c r="T503" s="13" t="s">
        <v>865</v>
      </c>
      <c r="U503" s="133"/>
      <c r="V503" s="133"/>
      <c r="W503" s="133"/>
      <c r="X503" s="133"/>
      <c r="Y503" s="133"/>
      <c r="Z503" s="133"/>
      <c r="AB503" s="22"/>
    </row>
    <row r="504" spans="1:28" ht="81" customHeight="1">
      <c r="A504" s="19">
        <v>9</v>
      </c>
      <c r="B504" s="505" t="s">
        <v>1121</v>
      </c>
      <c r="C504" s="498"/>
      <c r="D504" s="378" t="s">
        <v>527</v>
      </c>
      <c r="E504" s="10" t="s">
        <v>528</v>
      </c>
      <c r="F504" s="386">
        <v>80</v>
      </c>
      <c r="G504" s="386">
        <v>10</v>
      </c>
      <c r="H504" s="386">
        <v>32</v>
      </c>
      <c r="I504" s="386">
        <f t="shared" si="37"/>
        <v>122</v>
      </c>
      <c r="J504" s="201"/>
      <c r="K504" s="184"/>
      <c r="L504" s="288"/>
      <c r="M504" s="184"/>
      <c r="N504" s="202"/>
      <c r="O504" s="403">
        <v>35</v>
      </c>
      <c r="P504" s="403">
        <v>3</v>
      </c>
      <c r="Q504" s="403">
        <v>1</v>
      </c>
      <c r="R504" s="236">
        <f t="shared" si="38"/>
        <v>39</v>
      </c>
      <c r="S504" s="13" t="s">
        <v>32</v>
      </c>
      <c r="T504" s="13" t="s">
        <v>864</v>
      </c>
      <c r="U504" s="133"/>
      <c r="V504" s="133"/>
      <c r="W504" s="133"/>
      <c r="X504" s="133"/>
      <c r="Y504" s="133"/>
      <c r="Z504" s="133"/>
      <c r="AB504" s="22"/>
    </row>
    <row r="505" spans="1:28" ht="69" customHeight="1">
      <c r="A505" s="19">
        <v>10</v>
      </c>
      <c r="B505" s="505" t="s">
        <v>529</v>
      </c>
      <c r="C505" s="498"/>
      <c r="D505" s="10" t="s">
        <v>530</v>
      </c>
      <c r="E505" s="10" t="s">
        <v>41</v>
      </c>
      <c r="F505" s="386">
        <v>80</v>
      </c>
      <c r="G505" s="386">
        <v>10</v>
      </c>
      <c r="H505" s="386">
        <v>32</v>
      </c>
      <c r="I505" s="386">
        <f t="shared" si="37"/>
        <v>122</v>
      </c>
      <c r="J505" s="201"/>
      <c r="K505" s="184"/>
      <c r="L505" s="288"/>
      <c r="M505" s="184"/>
      <c r="N505" s="202"/>
      <c r="O505" s="404"/>
      <c r="P505" s="404"/>
      <c r="Q505" s="404"/>
      <c r="R505" s="333">
        <f t="shared" si="38"/>
        <v>0</v>
      </c>
      <c r="S505" s="13" t="s">
        <v>822</v>
      </c>
      <c r="T505" s="13" t="s">
        <v>865</v>
      </c>
      <c r="U505" s="133"/>
      <c r="V505" s="133"/>
      <c r="W505" s="133"/>
      <c r="X505" s="133"/>
      <c r="Y505" s="133"/>
      <c r="Z505" s="133"/>
      <c r="AB505" s="22"/>
    </row>
    <row r="506" spans="1:28" ht="50.25" customHeight="1">
      <c r="A506" s="19">
        <v>11</v>
      </c>
      <c r="B506" s="505" t="s">
        <v>531</v>
      </c>
      <c r="C506" s="498"/>
      <c r="D506" s="10" t="s">
        <v>532</v>
      </c>
      <c r="E506" s="10" t="s">
        <v>941</v>
      </c>
      <c r="F506" s="386">
        <v>80</v>
      </c>
      <c r="G506" s="386">
        <v>10</v>
      </c>
      <c r="H506" s="386">
        <v>32</v>
      </c>
      <c r="I506" s="386">
        <f t="shared" si="37"/>
        <v>122</v>
      </c>
      <c r="J506" s="201"/>
      <c r="K506" s="184"/>
      <c r="L506" s="288"/>
      <c r="M506" s="184"/>
      <c r="N506" s="202"/>
      <c r="O506" s="403">
        <v>35</v>
      </c>
      <c r="P506" s="403">
        <v>3</v>
      </c>
      <c r="Q506" s="403">
        <v>1</v>
      </c>
      <c r="R506" s="236">
        <f t="shared" si="38"/>
        <v>39</v>
      </c>
      <c r="S506" s="13" t="s">
        <v>32</v>
      </c>
      <c r="T506" s="13" t="s">
        <v>864</v>
      </c>
      <c r="U506" s="133"/>
      <c r="V506" s="133"/>
      <c r="W506" s="133"/>
      <c r="X506" s="133"/>
      <c r="Y506" s="133"/>
      <c r="Z506" s="133"/>
      <c r="AB506" s="22"/>
    </row>
    <row r="507" spans="1:28" ht="59.25" customHeight="1">
      <c r="A507" s="19">
        <v>12</v>
      </c>
      <c r="B507" s="505" t="s">
        <v>533</v>
      </c>
      <c r="C507" s="498"/>
      <c r="D507" s="378" t="s">
        <v>534</v>
      </c>
      <c r="E507" s="10" t="s">
        <v>41</v>
      </c>
      <c r="F507" s="386">
        <v>80</v>
      </c>
      <c r="G507" s="386">
        <v>10</v>
      </c>
      <c r="H507" s="386">
        <v>32</v>
      </c>
      <c r="I507" s="386">
        <f t="shared" si="37"/>
        <v>122</v>
      </c>
      <c r="J507" s="201"/>
      <c r="K507" s="184"/>
      <c r="L507" s="288"/>
      <c r="M507" s="184"/>
      <c r="N507" s="202"/>
      <c r="O507" s="203"/>
      <c r="P507" s="203"/>
      <c r="Q507" s="203"/>
      <c r="R507" s="333">
        <f t="shared" si="38"/>
        <v>0</v>
      </c>
      <c r="S507" s="13" t="s">
        <v>822</v>
      </c>
      <c r="T507" s="13" t="s">
        <v>865</v>
      </c>
      <c r="U507" s="133"/>
      <c r="V507" s="133"/>
      <c r="W507" s="133"/>
      <c r="X507" s="133"/>
      <c r="Y507" s="133"/>
      <c r="Z507" s="133"/>
      <c r="AB507" s="22"/>
    </row>
    <row r="508" spans="1:28" ht="57.75" customHeight="1">
      <c r="A508" s="19">
        <v>13</v>
      </c>
      <c r="B508" s="508" t="s">
        <v>523</v>
      </c>
      <c r="C508" s="509"/>
      <c r="D508" s="378" t="s">
        <v>1064</v>
      </c>
      <c r="E508" s="171" t="s">
        <v>41</v>
      </c>
      <c r="F508" s="386">
        <v>80</v>
      </c>
      <c r="G508" s="386">
        <v>10</v>
      </c>
      <c r="H508" s="386">
        <v>32</v>
      </c>
      <c r="I508" s="386">
        <f t="shared" si="37"/>
        <v>122</v>
      </c>
      <c r="J508" s="201"/>
      <c r="K508" s="184"/>
      <c r="L508" s="288"/>
      <c r="M508" s="184"/>
      <c r="N508" s="202"/>
      <c r="O508" s="203"/>
      <c r="P508" s="203"/>
      <c r="Q508" s="203"/>
      <c r="R508" s="333">
        <f t="shared" si="38"/>
        <v>0</v>
      </c>
      <c r="S508" s="13" t="s">
        <v>822</v>
      </c>
      <c r="T508" s="13" t="s">
        <v>865</v>
      </c>
      <c r="U508" s="133"/>
      <c r="V508" s="133"/>
      <c r="W508" s="133"/>
      <c r="X508" s="133"/>
      <c r="Y508" s="133"/>
      <c r="Z508" s="133"/>
      <c r="AB508" s="22"/>
    </row>
    <row r="509" spans="1:28" ht="57.75" customHeight="1">
      <c r="A509" s="19">
        <v>14</v>
      </c>
      <c r="B509" s="508" t="s">
        <v>524</v>
      </c>
      <c r="C509" s="509"/>
      <c r="D509" s="171" t="s">
        <v>525</v>
      </c>
      <c r="E509" s="171" t="s">
        <v>253</v>
      </c>
      <c r="F509" s="386">
        <v>80</v>
      </c>
      <c r="G509" s="386">
        <v>10</v>
      </c>
      <c r="H509" s="386">
        <v>32</v>
      </c>
      <c r="I509" s="386">
        <f t="shared" si="37"/>
        <v>122</v>
      </c>
      <c r="J509" s="201"/>
      <c r="K509" s="184"/>
      <c r="L509" s="288"/>
      <c r="M509" s="184"/>
      <c r="N509" s="202"/>
      <c r="O509" s="203"/>
      <c r="P509" s="203"/>
      <c r="Q509" s="203"/>
      <c r="R509" s="333">
        <f t="shared" si="38"/>
        <v>0</v>
      </c>
      <c r="S509" s="13" t="s">
        <v>822</v>
      </c>
      <c r="T509" s="13" t="s">
        <v>865</v>
      </c>
      <c r="U509" s="133"/>
      <c r="V509" s="133"/>
      <c r="W509" s="133"/>
      <c r="X509" s="133"/>
      <c r="Y509" s="133"/>
      <c r="Z509" s="133"/>
      <c r="AB509" s="22"/>
    </row>
    <row r="510" spans="1:28" ht="31.5" customHeight="1">
      <c r="A510" s="107"/>
      <c r="B510" s="524" t="s">
        <v>254</v>
      </c>
      <c r="C510" s="524"/>
      <c r="D510" s="52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3"/>
      <c r="Q510" s="13"/>
      <c r="R510" s="20"/>
      <c r="S510" s="13"/>
      <c r="T510" s="13"/>
      <c r="U510" s="133"/>
      <c r="V510" s="133"/>
      <c r="W510" s="133"/>
      <c r="X510" s="133"/>
      <c r="Y510" s="133"/>
      <c r="Z510" s="133"/>
      <c r="AA510" s="164"/>
      <c r="AB510" s="22"/>
    </row>
    <row r="511" spans="1:28" ht="75.75" customHeight="1">
      <c r="A511" s="10">
        <v>1</v>
      </c>
      <c r="B511" s="520" t="s">
        <v>535</v>
      </c>
      <c r="C511" s="521"/>
      <c r="D511" s="205" t="s">
        <v>536</v>
      </c>
      <c r="E511" s="10" t="s">
        <v>41</v>
      </c>
      <c r="F511" s="19">
        <v>60</v>
      </c>
      <c r="G511" s="19">
        <v>10</v>
      </c>
      <c r="H511" s="19">
        <v>16</v>
      </c>
      <c r="I511" s="19">
        <f>H511+G511+F511</f>
        <v>86</v>
      </c>
      <c r="J511" s="77"/>
      <c r="K511" s="77"/>
      <c r="L511" s="77"/>
      <c r="M511" s="288"/>
      <c r="N511" s="77"/>
      <c r="O511" s="19">
        <v>30</v>
      </c>
      <c r="P511" s="19">
        <v>3</v>
      </c>
      <c r="Q511" s="19">
        <v>5</v>
      </c>
      <c r="R511" s="12">
        <f>SUM(O511:Q511)</f>
        <v>38</v>
      </c>
      <c r="S511" s="13" t="s">
        <v>255</v>
      </c>
      <c r="T511" s="13" t="s">
        <v>255</v>
      </c>
      <c r="U511" s="133"/>
      <c r="V511" s="133"/>
      <c r="W511" s="133"/>
      <c r="X511" s="133"/>
      <c r="Y511" s="133"/>
      <c r="Z511" s="133"/>
      <c r="AA511" s="22"/>
      <c r="AB511" s="22"/>
    </row>
    <row r="512" spans="1:20" ht="120" customHeight="1">
      <c r="A512" s="10">
        <v>2</v>
      </c>
      <c r="B512" s="520" t="s">
        <v>537</v>
      </c>
      <c r="C512" s="521"/>
      <c r="D512" s="205" t="s">
        <v>538</v>
      </c>
      <c r="E512" s="10" t="s">
        <v>107</v>
      </c>
      <c r="F512" s="19">
        <v>60</v>
      </c>
      <c r="G512" s="19">
        <v>10</v>
      </c>
      <c r="H512" s="19">
        <v>16</v>
      </c>
      <c r="I512" s="19">
        <f>H512+G512+F512</f>
        <v>86</v>
      </c>
      <c r="J512" s="10"/>
      <c r="K512" s="10"/>
      <c r="L512" s="10"/>
      <c r="M512" s="288"/>
      <c r="N512" s="10"/>
      <c r="O512" s="10">
        <v>30</v>
      </c>
      <c r="P512" s="10">
        <v>3</v>
      </c>
      <c r="Q512" s="10">
        <v>3</v>
      </c>
      <c r="R512" s="12">
        <f>Q512+P512+O512</f>
        <v>36</v>
      </c>
      <c r="S512" s="13" t="s">
        <v>255</v>
      </c>
      <c r="T512" s="13" t="s">
        <v>255</v>
      </c>
    </row>
    <row r="513" spans="1:27" ht="42.75" customHeight="1">
      <c r="A513" s="10">
        <v>3</v>
      </c>
      <c r="B513" s="520" t="s">
        <v>539</v>
      </c>
      <c r="C513" s="521"/>
      <c r="D513" s="205" t="s">
        <v>540</v>
      </c>
      <c r="E513" s="10" t="s">
        <v>41</v>
      </c>
      <c r="F513" s="19">
        <v>60</v>
      </c>
      <c r="G513" s="19">
        <v>10</v>
      </c>
      <c r="H513" s="19">
        <v>16</v>
      </c>
      <c r="I513" s="19">
        <f>H513+G513+F513</f>
        <v>86</v>
      </c>
      <c r="J513" s="77"/>
      <c r="K513" s="77"/>
      <c r="L513" s="77"/>
      <c r="M513" s="288"/>
      <c r="N513" s="77"/>
      <c r="O513" s="104"/>
      <c r="P513" s="104"/>
      <c r="Q513" s="104"/>
      <c r="R513" s="12">
        <f>SUM(O513:Q513)</f>
        <v>0</v>
      </c>
      <c r="S513" s="13" t="s">
        <v>862</v>
      </c>
      <c r="T513" s="13" t="s">
        <v>255</v>
      </c>
      <c r="AA513" s="164"/>
    </row>
    <row r="514" spans="1:27" ht="37.5" customHeight="1">
      <c r="A514" s="13"/>
      <c r="B514" s="530" t="s">
        <v>256</v>
      </c>
      <c r="C514" s="530"/>
      <c r="D514" s="530"/>
      <c r="E514" s="20"/>
      <c r="F514" s="77"/>
      <c r="G514" s="77"/>
      <c r="H514" s="77"/>
      <c r="I514" s="19"/>
      <c r="J514" s="77"/>
      <c r="K514" s="77"/>
      <c r="L514" s="77"/>
      <c r="M514" s="77"/>
      <c r="N514" s="77"/>
      <c r="O514" s="77"/>
      <c r="P514" s="77"/>
      <c r="Q514" s="77"/>
      <c r="R514" s="12"/>
      <c r="S514" s="13"/>
      <c r="T514" s="13"/>
      <c r="AA514" s="164"/>
    </row>
    <row r="515" spans="1:20" ht="12.75" customHeight="1" hidden="1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</row>
    <row r="516" spans="1:20" ht="12.75" customHeight="1" hidden="1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</row>
    <row r="517" spans="1:20" ht="12.75" customHeight="1" hidden="1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</row>
    <row r="518" spans="1:20" ht="12.75" customHeight="1" hidden="1">
      <c r="A518" s="222">
        <v>1</v>
      </c>
      <c r="B518" s="525" t="s">
        <v>850</v>
      </c>
      <c r="C518" s="526"/>
      <c r="D518" s="68" t="s">
        <v>851</v>
      </c>
      <c r="E518" s="102" t="s">
        <v>41</v>
      </c>
      <c r="F518" s="103"/>
      <c r="G518" s="103"/>
      <c r="H518" s="103"/>
      <c r="I518" s="103"/>
      <c r="J518" s="103"/>
      <c r="K518" s="103"/>
      <c r="L518" s="103"/>
      <c r="M518" s="288"/>
      <c r="N518" s="103"/>
      <c r="O518" s="103"/>
      <c r="P518" s="103"/>
      <c r="Q518" s="103"/>
      <c r="R518" s="222">
        <f>Q518+P518+O518</f>
        <v>0</v>
      </c>
      <c r="S518" s="26" t="s">
        <v>942</v>
      </c>
      <c r="T518" s="26" t="s">
        <v>853</v>
      </c>
    </row>
    <row r="519" spans="1:27" ht="40.5" customHeight="1">
      <c r="A519" s="222">
        <v>1</v>
      </c>
      <c r="B519" s="525" t="s">
        <v>541</v>
      </c>
      <c r="C519" s="526"/>
      <c r="D519" s="26" t="s">
        <v>542</v>
      </c>
      <c r="E519" s="222" t="s">
        <v>103</v>
      </c>
      <c r="F519" s="222">
        <v>300</v>
      </c>
      <c r="G519" s="222">
        <v>30</v>
      </c>
      <c r="H519" s="222">
        <v>24</v>
      </c>
      <c r="I519" s="222">
        <f>H519+G519+F519</f>
        <v>354</v>
      </c>
      <c r="J519" s="103"/>
      <c r="K519" s="103"/>
      <c r="L519" s="103"/>
      <c r="M519" s="288"/>
      <c r="N519" s="103"/>
      <c r="O519" s="105">
        <v>60</v>
      </c>
      <c r="P519" s="105">
        <v>5</v>
      </c>
      <c r="Q519" s="105">
        <v>1</v>
      </c>
      <c r="R519" s="405">
        <f>Q519+P519+O519</f>
        <v>66</v>
      </c>
      <c r="S519" s="23" t="s">
        <v>943</v>
      </c>
      <c r="T519" s="23" t="s">
        <v>944</v>
      </c>
      <c r="AA519" t="s">
        <v>170</v>
      </c>
    </row>
    <row r="520" spans="1:27" ht="36" customHeight="1">
      <c r="A520" s="13"/>
      <c r="B520" s="524" t="s">
        <v>257</v>
      </c>
      <c r="C520" s="524"/>
      <c r="D520" s="21"/>
      <c r="E520" s="318"/>
      <c r="F520" s="101"/>
      <c r="G520" s="101"/>
      <c r="H520" s="101"/>
      <c r="I520" s="101"/>
      <c r="J520" s="101"/>
      <c r="K520" s="107"/>
      <c r="L520" s="107"/>
      <c r="M520" s="107"/>
      <c r="N520" s="101"/>
      <c r="O520" s="101"/>
      <c r="P520" s="101"/>
      <c r="Q520" s="101"/>
      <c r="R520" s="132"/>
      <c r="S520" s="13"/>
      <c r="T520" s="13"/>
      <c r="AA520" s="164"/>
    </row>
    <row r="521" spans="1:20" ht="45.75" customHeight="1">
      <c r="A521" s="13">
        <v>1</v>
      </c>
      <c r="B521" s="588" t="s">
        <v>359</v>
      </c>
      <c r="C521" s="589"/>
      <c r="D521" s="161" t="s">
        <v>1122</v>
      </c>
      <c r="E521" s="44" t="s">
        <v>41</v>
      </c>
      <c r="F521" s="19">
        <v>60</v>
      </c>
      <c r="G521" s="19">
        <v>6</v>
      </c>
      <c r="H521" s="19">
        <v>18</v>
      </c>
      <c r="I521" s="19">
        <f>H521+G521+F521</f>
        <v>84</v>
      </c>
      <c r="J521" s="101"/>
      <c r="K521" s="107"/>
      <c r="L521" s="107"/>
      <c r="M521" s="288"/>
      <c r="N521" s="101"/>
      <c r="O521" s="101"/>
      <c r="P521" s="319">
        <v>2</v>
      </c>
      <c r="Q521" s="319"/>
      <c r="R521" s="320">
        <f>Q521+P521+O521</f>
        <v>2</v>
      </c>
      <c r="S521" s="25" t="s">
        <v>852</v>
      </c>
      <c r="T521" s="13" t="s">
        <v>854</v>
      </c>
    </row>
    <row r="522" spans="1:20" ht="52.5" customHeight="1">
      <c r="A522" s="10">
        <v>2</v>
      </c>
      <c r="B522" s="590" t="s">
        <v>258</v>
      </c>
      <c r="C522" s="590"/>
      <c r="D522" s="374" t="s">
        <v>1063</v>
      </c>
      <c r="E522" s="19" t="s">
        <v>41</v>
      </c>
      <c r="F522" s="19">
        <v>60</v>
      </c>
      <c r="G522" s="19">
        <v>6</v>
      </c>
      <c r="H522" s="19">
        <v>18</v>
      </c>
      <c r="I522" s="19">
        <f>H522+G522+F522</f>
        <v>84</v>
      </c>
      <c r="J522" s="19"/>
      <c r="K522" s="77"/>
      <c r="L522" s="77"/>
      <c r="M522" s="288"/>
      <c r="N522" s="19"/>
      <c r="O522" s="19"/>
      <c r="P522" s="319">
        <v>2</v>
      </c>
      <c r="Q522" s="319">
        <v>1</v>
      </c>
      <c r="R522" s="320">
        <f>SUM(O522:Q522)</f>
        <v>3</v>
      </c>
      <c r="S522" s="25" t="s">
        <v>852</v>
      </c>
      <c r="T522" s="13" t="s">
        <v>854</v>
      </c>
    </row>
    <row r="523" spans="1:20" s="22" customFormat="1" ht="51" customHeight="1">
      <c r="A523" s="10">
        <v>3</v>
      </c>
      <c r="B523" s="557" t="s">
        <v>360</v>
      </c>
      <c r="C523" s="557"/>
      <c r="D523" s="161" t="s">
        <v>1123</v>
      </c>
      <c r="E523" s="19" t="s">
        <v>41</v>
      </c>
      <c r="F523" s="19">
        <v>60</v>
      </c>
      <c r="G523" s="19">
        <v>6</v>
      </c>
      <c r="H523" s="19">
        <v>18</v>
      </c>
      <c r="I523" s="19">
        <f>H523+G523+F523</f>
        <v>84</v>
      </c>
      <c r="J523" s="19"/>
      <c r="K523" s="77"/>
      <c r="L523" s="77"/>
      <c r="M523" s="288"/>
      <c r="N523" s="19"/>
      <c r="O523" s="19"/>
      <c r="P523" s="319">
        <v>4</v>
      </c>
      <c r="Q523" s="319">
        <v>1</v>
      </c>
      <c r="R523" s="320">
        <f>SUM(O523:Q523)</f>
        <v>5</v>
      </c>
      <c r="S523" s="25" t="s">
        <v>852</v>
      </c>
      <c r="T523" s="13" t="s">
        <v>854</v>
      </c>
    </row>
    <row r="524" spans="1:20" s="22" customFormat="1" ht="51" customHeight="1">
      <c r="A524" s="10">
        <v>4</v>
      </c>
      <c r="B524" s="590" t="s">
        <v>259</v>
      </c>
      <c r="C524" s="590"/>
      <c r="D524" s="9" t="s">
        <v>343</v>
      </c>
      <c r="E524" s="10" t="s">
        <v>41</v>
      </c>
      <c r="F524" s="19">
        <v>60</v>
      </c>
      <c r="G524" s="19">
        <v>6</v>
      </c>
      <c r="H524" s="19">
        <v>18</v>
      </c>
      <c r="I524" s="19">
        <f>H524+G524+F524</f>
        <v>84</v>
      </c>
      <c r="J524" s="10"/>
      <c r="K524" s="10"/>
      <c r="L524" s="10"/>
      <c r="M524" s="288"/>
      <c r="N524" s="10"/>
      <c r="O524" s="31"/>
      <c r="P524" s="52">
        <v>6</v>
      </c>
      <c r="Q524" s="52">
        <v>1</v>
      </c>
      <c r="R524" s="320">
        <f>SUM(O524:Q524)</f>
        <v>7</v>
      </c>
      <c r="S524" s="25" t="s">
        <v>852</v>
      </c>
      <c r="T524" s="13" t="s">
        <v>854</v>
      </c>
    </row>
    <row r="525" spans="1:20" ht="12.75" customHeight="1" hidden="1">
      <c r="A525" s="10"/>
      <c r="B525" s="473" t="s">
        <v>127</v>
      </c>
      <c r="C525" s="473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29"/>
      <c r="S525" s="13"/>
      <c r="T525" s="13"/>
    </row>
    <row r="526" spans="1:20" ht="12.75" customHeight="1" hidden="1">
      <c r="A526" s="10"/>
      <c r="B526" s="473" t="s">
        <v>128</v>
      </c>
      <c r="C526" s="473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29"/>
      <c r="S526" s="13"/>
      <c r="T526" s="13"/>
    </row>
    <row r="527" spans="1:20" ht="12.75" customHeight="1" hidden="1">
      <c r="A527" s="10"/>
      <c r="B527" s="473" t="s">
        <v>129</v>
      </c>
      <c r="C527" s="473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29"/>
      <c r="S527" s="13"/>
      <c r="T527" s="13"/>
    </row>
    <row r="528" spans="1:20" ht="12.75" customHeight="1" hidden="1">
      <c r="A528" s="35"/>
      <c r="B528" s="473" t="s">
        <v>130</v>
      </c>
      <c r="C528" s="473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29"/>
      <c r="S528" s="13"/>
      <c r="T528" s="13"/>
    </row>
    <row r="529" spans="1:20" ht="12.75" customHeight="1" hidden="1">
      <c r="A529" s="26"/>
      <c r="B529" s="77"/>
      <c r="C529" s="77"/>
      <c r="D529" s="77"/>
      <c r="E529" s="102"/>
      <c r="F529" s="102"/>
      <c r="G529" s="102"/>
      <c r="H529" s="102"/>
      <c r="I529" s="102"/>
      <c r="J529" s="102"/>
      <c r="K529" s="102"/>
      <c r="L529" s="102"/>
      <c r="M529" s="102"/>
      <c r="N529" s="77"/>
      <c r="O529" s="102"/>
      <c r="P529" s="102"/>
      <c r="Q529" s="102"/>
      <c r="R529" s="102"/>
      <c r="S529" s="112"/>
      <c r="T529" s="112"/>
    </row>
    <row r="530" spans="1:20" ht="12.75" customHeight="1" hidden="1">
      <c r="A530" s="26"/>
      <c r="B530" s="473" t="s">
        <v>260</v>
      </c>
      <c r="C530" s="473"/>
      <c r="D530" s="473"/>
      <c r="E530" s="27"/>
      <c r="F530" s="27"/>
      <c r="G530" s="27"/>
      <c r="H530" s="27"/>
      <c r="I530" s="27"/>
      <c r="J530" s="27"/>
      <c r="K530" s="27"/>
      <c r="L530" s="27"/>
      <c r="M530" s="27"/>
      <c r="N530" s="29"/>
      <c r="O530" s="27"/>
      <c r="P530" s="27"/>
      <c r="Q530" s="27"/>
      <c r="R530" s="27"/>
      <c r="S530" s="97"/>
      <c r="T530" s="97"/>
    </row>
    <row r="531" spans="1:20" ht="12.75" customHeight="1" hidden="1">
      <c r="A531" s="26"/>
      <c r="B531" s="499"/>
      <c r="C531" s="499"/>
      <c r="D531" s="10"/>
      <c r="E531" s="10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13"/>
      <c r="T531" s="20"/>
    </row>
    <row r="532" spans="1:20" ht="12.75" customHeight="1" hidden="1">
      <c r="A532" s="26"/>
      <c r="B532" s="499"/>
      <c r="C532" s="499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29"/>
      <c r="S532" s="13"/>
      <c r="T532" s="13"/>
    </row>
    <row r="533" spans="1:20" ht="12.75" customHeight="1" hidden="1">
      <c r="A533" s="26"/>
      <c r="B533" s="499"/>
      <c r="C533" s="499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29"/>
      <c r="S533" s="13"/>
      <c r="T533" s="13"/>
    </row>
    <row r="534" spans="1:20" ht="12.75" customHeight="1" hidden="1">
      <c r="A534" s="10">
        <v>4</v>
      </c>
      <c r="B534" s="499"/>
      <c r="C534" s="499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29"/>
      <c r="S534" s="13"/>
      <c r="T534" s="13"/>
    </row>
    <row r="535" spans="1:20" ht="12.75" customHeight="1" hidden="1">
      <c r="A535" s="10">
        <v>5</v>
      </c>
      <c r="B535" s="499" t="s">
        <v>261</v>
      </c>
      <c r="C535" s="499"/>
      <c r="D535" s="10" t="s">
        <v>262</v>
      </c>
      <c r="E535" s="10" t="s">
        <v>41</v>
      </c>
      <c r="F535" s="10">
        <v>100</v>
      </c>
      <c r="G535" s="10">
        <v>10</v>
      </c>
      <c r="H535" s="10">
        <v>18</v>
      </c>
      <c r="I535" s="10">
        <v>128</v>
      </c>
      <c r="J535" s="10"/>
      <c r="K535" s="10"/>
      <c r="L535" s="10"/>
      <c r="M535" s="10"/>
      <c r="N535" s="10"/>
      <c r="O535" s="10"/>
      <c r="P535" s="10"/>
      <c r="Q535" s="10"/>
      <c r="R535" s="29"/>
      <c r="S535" s="13" t="s">
        <v>263</v>
      </c>
      <c r="T535" s="13" t="s">
        <v>264</v>
      </c>
    </row>
    <row r="536" spans="1:20" ht="12.75" customHeight="1" hidden="1">
      <c r="A536" s="10"/>
      <c r="B536" s="499" t="s">
        <v>265</v>
      </c>
      <c r="C536" s="499"/>
      <c r="D536" s="10" t="s">
        <v>266</v>
      </c>
      <c r="E536" s="10" t="s">
        <v>41</v>
      </c>
      <c r="F536" s="10">
        <v>110</v>
      </c>
      <c r="G536" s="10">
        <v>10</v>
      </c>
      <c r="H536" s="10">
        <v>18</v>
      </c>
      <c r="I536" s="10">
        <v>138</v>
      </c>
      <c r="J536" s="10"/>
      <c r="K536" s="10"/>
      <c r="L536" s="10"/>
      <c r="M536" s="10"/>
      <c r="N536" s="10"/>
      <c r="O536" s="10">
        <v>23.3</v>
      </c>
      <c r="P536" s="10">
        <v>12</v>
      </c>
      <c r="Q536" s="10">
        <v>3.8</v>
      </c>
      <c r="R536" s="29">
        <v>44.5</v>
      </c>
      <c r="S536" s="13" t="s">
        <v>267</v>
      </c>
      <c r="T536" s="13" t="s">
        <v>263</v>
      </c>
    </row>
    <row r="537" spans="1:20" ht="12.75" customHeight="1" hidden="1">
      <c r="A537" s="10"/>
      <c r="B537" s="499"/>
      <c r="C537" s="499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29"/>
      <c r="S537" s="13"/>
      <c r="T537" s="13"/>
    </row>
    <row r="538" spans="1:20" ht="12.75" customHeight="1" hidden="1">
      <c r="A538" s="10"/>
      <c r="B538" s="499"/>
      <c r="C538" s="499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29"/>
      <c r="S538" s="13"/>
      <c r="T538" s="13"/>
    </row>
    <row r="539" spans="1:20" ht="12.75" customHeight="1" hidden="1">
      <c r="A539" s="10"/>
      <c r="B539" s="499"/>
      <c r="C539" s="499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29"/>
      <c r="S539" s="13"/>
      <c r="T539" s="13"/>
    </row>
    <row r="540" spans="1:20" ht="12.75" customHeight="1" hidden="1">
      <c r="A540" s="10"/>
      <c r="B540" s="591" t="s">
        <v>171</v>
      </c>
      <c r="C540" s="591"/>
      <c r="D540" s="77"/>
      <c r="E540" s="77"/>
      <c r="F540" s="77"/>
      <c r="G540" s="77"/>
      <c r="H540" s="77"/>
      <c r="I540" s="77"/>
      <c r="J540" s="77"/>
      <c r="K540" s="10"/>
      <c r="L540" s="10"/>
      <c r="M540" s="10"/>
      <c r="N540" s="10"/>
      <c r="O540" s="10"/>
      <c r="P540" s="10"/>
      <c r="Q540" s="10"/>
      <c r="R540" s="29"/>
      <c r="S540" s="107"/>
      <c r="T540" s="107"/>
    </row>
    <row r="541" spans="1:20" ht="12.75" customHeight="1" hidden="1">
      <c r="A541" s="10"/>
      <c r="B541" s="499"/>
      <c r="C541" s="499"/>
      <c r="D541" s="10"/>
      <c r="E541" s="10"/>
      <c r="F541" s="10"/>
      <c r="G541" s="10"/>
      <c r="H541" s="10"/>
      <c r="I541" s="10"/>
      <c r="J541" s="10"/>
      <c r="K541" s="29"/>
      <c r="L541" s="29"/>
      <c r="M541" s="29"/>
      <c r="N541" s="29"/>
      <c r="O541" s="37"/>
      <c r="P541" s="37"/>
      <c r="Q541" s="37"/>
      <c r="R541" s="29"/>
      <c r="S541" s="13"/>
      <c r="T541" s="13"/>
    </row>
    <row r="542" spans="1:20" ht="12.75" customHeight="1" hidden="1">
      <c r="A542" s="10"/>
      <c r="B542" s="473" t="s">
        <v>104</v>
      </c>
      <c r="C542" s="473"/>
      <c r="D542" s="10"/>
      <c r="E542" s="10"/>
      <c r="F542" s="94">
        <f>SUM(F522:F524)</f>
        <v>180</v>
      </c>
      <c r="G542" s="94">
        <f>SUM(G522:G524)</f>
        <v>18</v>
      </c>
      <c r="H542" s="94">
        <f>SUM(H522:H524)</f>
        <v>54</v>
      </c>
      <c r="I542" s="94">
        <f>SUM(I522:I524)</f>
        <v>252</v>
      </c>
      <c r="J542" s="94"/>
      <c r="K542" s="29"/>
      <c r="L542" s="29"/>
      <c r="M542" s="29"/>
      <c r="N542" s="29"/>
      <c r="O542" s="162">
        <f>SUM(O522:O524)</f>
        <v>0</v>
      </c>
      <c r="P542" s="162">
        <f>P524+P523+P522+P521</f>
        <v>14</v>
      </c>
      <c r="Q542" s="162">
        <f>SUM(Q522:Q524)</f>
        <v>3</v>
      </c>
      <c r="R542" s="223">
        <f>R524+R523+R522+R521</f>
        <v>17</v>
      </c>
      <c r="S542" s="134"/>
      <c r="T542" s="13"/>
    </row>
    <row r="543" spans="1:20" ht="29.25" customHeight="1">
      <c r="A543" s="13"/>
      <c r="B543" s="518" t="s">
        <v>260</v>
      </c>
      <c r="C543" s="518"/>
      <c r="D543" s="518"/>
      <c r="E543" s="13"/>
      <c r="F543" s="13"/>
      <c r="G543" s="13"/>
      <c r="H543" s="13"/>
      <c r="I543" s="13"/>
      <c r="J543" s="13"/>
      <c r="K543" s="13"/>
      <c r="L543" s="13"/>
      <c r="M543" s="13"/>
      <c r="N543" s="20"/>
      <c r="O543" s="13"/>
      <c r="P543" s="13"/>
      <c r="Q543" s="13"/>
      <c r="R543" s="20"/>
      <c r="S543" s="13"/>
      <c r="T543" s="13"/>
    </row>
    <row r="544" spans="1:20" ht="47.25" customHeight="1">
      <c r="A544" s="13">
        <v>1</v>
      </c>
      <c r="B544" s="505" t="s">
        <v>1167</v>
      </c>
      <c r="C544" s="498"/>
      <c r="D544" s="59" t="s">
        <v>546</v>
      </c>
      <c r="E544" s="59" t="s">
        <v>41</v>
      </c>
      <c r="F544" s="13">
        <v>110</v>
      </c>
      <c r="G544" s="13">
        <v>10</v>
      </c>
      <c r="H544" s="13">
        <v>18</v>
      </c>
      <c r="I544" s="13">
        <v>138</v>
      </c>
      <c r="J544" s="13"/>
      <c r="K544" s="13"/>
      <c r="L544" s="13"/>
      <c r="M544" s="13"/>
      <c r="N544" s="13"/>
      <c r="O544" s="10">
        <v>50</v>
      </c>
      <c r="P544" s="10">
        <v>5</v>
      </c>
      <c r="Q544" s="10"/>
      <c r="R544" s="29">
        <f>Q544+P544+O544</f>
        <v>55</v>
      </c>
      <c r="S544" s="13" t="s">
        <v>32</v>
      </c>
      <c r="T544" s="13" t="s">
        <v>859</v>
      </c>
    </row>
    <row r="545" spans="1:27" ht="57" customHeight="1">
      <c r="A545" s="10">
        <v>2</v>
      </c>
      <c r="B545" s="505" t="s">
        <v>730</v>
      </c>
      <c r="C545" s="498"/>
      <c r="D545" s="382" t="s">
        <v>1062</v>
      </c>
      <c r="E545" s="59" t="s">
        <v>103</v>
      </c>
      <c r="F545" s="13">
        <v>110</v>
      </c>
      <c r="G545" s="13">
        <v>10</v>
      </c>
      <c r="H545" s="13">
        <v>18</v>
      </c>
      <c r="I545" s="13">
        <v>138</v>
      </c>
      <c r="J545" s="13"/>
      <c r="K545" s="13"/>
      <c r="L545" s="13"/>
      <c r="M545" s="288"/>
      <c r="N545" s="13"/>
      <c r="O545" s="10">
        <v>30</v>
      </c>
      <c r="P545" s="10">
        <v>5</v>
      </c>
      <c r="Q545" s="10"/>
      <c r="R545" s="29">
        <f>Q545+P545+O545</f>
        <v>35</v>
      </c>
      <c r="S545" s="13" t="s">
        <v>32</v>
      </c>
      <c r="T545" s="13" t="s">
        <v>858</v>
      </c>
      <c r="AA545" s="387"/>
    </row>
    <row r="546" spans="1:20" ht="12.75" customHeight="1" hidden="1">
      <c r="A546" s="13"/>
      <c r="B546" s="594"/>
      <c r="C546" s="595"/>
      <c r="D546" s="13"/>
      <c r="E546" s="13"/>
      <c r="F546" s="13">
        <v>110</v>
      </c>
      <c r="G546" s="13">
        <v>10</v>
      </c>
      <c r="H546" s="13">
        <v>18</v>
      </c>
      <c r="I546" s="13">
        <v>138</v>
      </c>
      <c r="J546" s="13"/>
      <c r="K546" s="13"/>
      <c r="L546" s="13"/>
      <c r="M546" s="13"/>
      <c r="N546" s="13"/>
      <c r="O546" s="10"/>
      <c r="P546" s="10"/>
      <c r="Q546" s="10"/>
      <c r="R546" s="29"/>
      <c r="S546" s="13"/>
      <c r="T546" s="13"/>
    </row>
    <row r="547" spans="1:20" ht="12.75" customHeight="1" hidden="1">
      <c r="A547" s="13"/>
      <c r="B547" s="594"/>
      <c r="C547" s="595"/>
      <c r="D547" s="13"/>
      <c r="E547" s="13"/>
      <c r="F547" s="13">
        <v>110</v>
      </c>
      <c r="G547" s="13">
        <v>10</v>
      </c>
      <c r="H547" s="13">
        <v>18</v>
      </c>
      <c r="I547" s="13">
        <v>138</v>
      </c>
      <c r="J547" s="13"/>
      <c r="K547" s="13"/>
      <c r="L547" s="13"/>
      <c r="M547" s="13"/>
      <c r="N547" s="13"/>
      <c r="O547" s="10"/>
      <c r="P547" s="10"/>
      <c r="Q547" s="10"/>
      <c r="R547" s="29"/>
      <c r="S547" s="13"/>
      <c r="T547" s="13"/>
    </row>
    <row r="548" spans="1:20" ht="12.75" customHeight="1" hidden="1">
      <c r="A548" s="13"/>
      <c r="B548" s="594"/>
      <c r="C548" s="595"/>
      <c r="D548" s="13"/>
      <c r="E548" s="13"/>
      <c r="F548" s="13">
        <v>110</v>
      </c>
      <c r="G548" s="13">
        <v>10</v>
      </c>
      <c r="H548" s="13">
        <v>18</v>
      </c>
      <c r="I548" s="13">
        <v>138</v>
      </c>
      <c r="J548" s="13"/>
      <c r="K548" s="13"/>
      <c r="L548" s="13"/>
      <c r="M548" s="13"/>
      <c r="N548" s="13"/>
      <c r="O548" s="10"/>
      <c r="P548" s="10"/>
      <c r="Q548" s="10"/>
      <c r="R548" s="29"/>
      <c r="S548" s="13"/>
      <c r="T548" s="13"/>
    </row>
    <row r="549" spans="1:20" ht="12.75" customHeight="1" hidden="1">
      <c r="A549" s="10">
        <v>1</v>
      </c>
      <c r="B549" s="505" t="s">
        <v>939</v>
      </c>
      <c r="C549" s="498"/>
      <c r="D549" s="59" t="s">
        <v>546</v>
      </c>
      <c r="E549" s="59" t="s">
        <v>41</v>
      </c>
      <c r="F549" s="13">
        <v>110</v>
      </c>
      <c r="G549" s="13">
        <v>10</v>
      </c>
      <c r="H549" s="13">
        <v>18</v>
      </c>
      <c r="I549" s="13">
        <v>138</v>
      </c>
      <c r="J549" s="13"/>
      <c r="K549" s="13"/>
      <c r="L549" s="13"/>
      <c r="M549" s="288"/>
      <c r="N549" s="13"/>
      <c r="O549" s="10">
        <v>50</v>
      </c>
      <c r="P549" s="10">
        <v>5</v>
      </c>
      <c r="Q549" s="10"/>
      <c r="R549" s="29">
        <f>Q549+P549+O549</f>
        <v>55</v>
      </c>
      <c r="S549" s="61" t="s">
        <v>32</v>
      </c>
      <c r="T549" s="13" t="s">
        <v>859</v>
      </c>
    </row>
    <row r="550" spans="1:27" ht="47.25" customHeight="1">
      <c r="A550" s="10">
        <v>3</v>
      </c>
      <c r="B550" s="505" t="s">
        <v>543</v>
      </c>
      <c r="C550" s="498"/>
      <c r="D550" s="413" t="s">
        <v>1179</v>
      </c>
      <c r="E550" s="59" t="s">
        <v>41</v>
      </c>
      <c r="F550" s="13">
        <v>110</v>
      </c>
      <c r="G550" s="13">
        <v>10</v>
      </c>
      <c r="H550" s="13">
        <v>18</v>
      </c>
      <c r="I550" s="13">
        <v>138</v>
      </c>
      <c r="J550" s="13"/>
      <c r="K550" s="13"/>
      <c r="L550" s="13"/>
      <c r="M550" s="288"/>
      <c r="N550" s="13"/>
      <c r="O550" s="10"/>
      <c r="P550" s="10"/>
      <c r="Q550" s="10"/>
      <c r="R550" s="29">
        <f>Q550+P550+O550</f>
        <v>0</v>
      </c>
      <c r="S550" s="61" t="s">
        <v>263</v>
      </c>
      <c r="T550" s="13" t="s">
        <v>860</v>
      </c>
      <c r="AA550" s="43"/>
    </row>
    <row r="551" spans="1:28" ht="32.25" customHeight="1">
      <c r="A551" s="10">
        <v>4</v>
      </c>
      <c r="B551" s="505" t="s">
        <v>268</v>
      </c>
      <c r="C551" s="498"/>
      <c r="D551" s="59" t="s">
        <v>544</v>
      </c>
      <c r="E551" s="59" t="s">
        <v>41</v>
      </c>
      <c r="F551" s="13">
        <v>110</v>
      </c>
      <c r="G551" s="13">
        <v>10</v>
      </c>
      <c r="H551" s="13">
        <v>18</v>
      </c>
      <c r="I551" s="13">
        <v>138</v>
      </c>
      <c r="J551" s="13"/>
      <c r="K551" s="13"/>
      <c r="L551" s="13"/>
      <c r="M551" s="288"/>
      <c r="N551" s="13"/>
      <c r="O551" s="10"/>
      <c r="P551" s="10"/>
      <c r="Q551" s="10"/>
      <c r="R551" s="29">
        <f>Q551+P551+O551</f>
        <v>0</v>
      </c>
      <c r="S551" s="61" t="s">
        <v>263</v>
      </c>
      <c r="T551" s="13" t="s">
        <v>860</v>
      </c>
      <c r="AA551" s="43"/>
      <c r="AB551" s="164"/>
    </row>
    <row r="552" spans="1:28" ht="42.75" customHeight="1">
      <c r="A552" s="10">
        <v>5</v>
      </c>
      <c r="B552" s="505" t="s">
        <v>767</v>
      </c>
      <c r="C552" s="498"/>
      <c r="D552" s="59" t="s">
        <v>545</v>
      </c>
      <c r="E552" s="59" t="s">
        <v>57</v>
      </c>
      <c r="F552" s="13">
        <v>110</v>
      </c>
      <c r="G552" s="13">
        <v>10</v>
      </c>
      <c r="H552" s="13">
        <v>18</v>
      </c>
      <c r="I552" s="13">
        <v>138</v>
      </c>
      <c r="J552" s="13"/>
      <c r="K552" s="13"/>
      <c r="L552" s="13"/>
      <c r="M552" s="288"/>
      <c r="N552" s="13"/>
      <c r="O552" s="10"/>
      <c r="P552" s="10"/>
      <c r="Q552" s="10"/>
      <c r="R552" s="29">
        <f>Q552+P552+O552</f>
        <v>0</v>
      </c>
      <c r="S552" s="61" t="s">
        <v>263</v>
      </c>
      <c r="T552" s="13" t="s">
        <v>861</v>
      </c>
      <c r="AA552" s="43"/>
      <c r="AB552" s="164"/>
    </row>
    <row r="553" spans="1:27" ht="42" customHeight="1">
      <c r="A553" s="13"/>
      <c r="B553" s="530" t="s">
        <v>269</v>
      </c>
      <c r="C553" s="530"/>
      <c r="D553" s="530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20"/>
      <c r="S553" s="13"/>
      <c r="T553" s="13"/>
      <c r="AA553" s="243"/>
    </row>
    <row r="554" spans="1:20" ht="12.75" customHeight="1" hidden="1">
      <c r="A554" s="388">
        <v>1</v>
      </c>
      <c r="B554" s="596" t="s">
        <v>937</v>
      </c>
      <c r="C554" s="596"/>
      <c r="D554" s="317" t="s">
        <v>547</v>
      </c>
      <c r="E554" s="294" t="s">
        <v>41</v>
      </c>
      <c r="F554" s="234"/>
      <c r="G554" s="234"/>
      <c r="H554" s="234"/>
      <c r="I554" s="234"/>
      <c r="J554" s="234"/>
      <c r="K554" s="234"/>
      <c r="L554" s="234"/>
      <c r="M554" s="288"/>
      <c r="N554" s="206"/>
      <c r="O554" s="272">
        <v>35</v>
      </c>
      <c r="P554" s="272">
        <v>3</v>
      </c>
      <c r="Q554" s="272">
        <v>1</v>
      </c>
      <c r="R554" s="390">
        <f aca="true" t="shared" si="39" ref="R554:R559">Q554+P554+O554</f>
        <v>39</v>
      </c>
      <c r="S554" s="298" t="s">
        <v>32</v>
      </c>
      <c r="T554" s="234" t="s">
        <v>1030</v>
      </c>
    </row>
    <row r="555" spans="1:35" ht="65.25" customHeight="1">
      <c r="A555" s="375">
        <v>1</v>
      </c>
      <c r="B555" s="502" t="s">
        <v>1161</v>
      </c>
      <c r="C555" s="502"/>
      <c r="D555" s="185" t="s">
        <v>547</v>
      </c>
      <c r="E555" s="389" t="s">
        <v>41</v>
      </c>
      <c r="F555" s="378">
        <v>60</v>
      </c>
      <c r="G555" s="378">
        <v>10</v>
      </c>
      <c r="H555" s="378">
        <v>24</v>
      </c>
      <c r="I555" s="378">
        <f>H555+G555+F555</f>
        <v>94</v>
      </c>
      <c r="J555" s="376"/>
      <c r="K555" s="376"/>
      <c r="L555" s="376"/>
      <c r="M555" s="288"/>
      <c r="N555" s="206"/>
      <c r="O555" s="10">
        <v>35</v>
      </c>
      <c r="P555" s="10">
        <v>5</v>
      </c>
      <c r="Q555" s="10">
        <v>1</v>
      </c>
      <c r="R555" s="406">
        <f t="shared" si="39"/>
        <v>41</v>
      </c>
      <c r="S555" s="391" t="s">
        <v>32</v>
      </c>
      <c r="T555" s="376" t="s">
        <v>1031</v>
      </c>
      <c r="AA555" s="245"/>
      <c r="AB555" s="245"/>
      <c r="AC555" s="245"/>
      <c r="AD555" s="245"/>
      <c r="AE555" s="245"/>
      <c r="AF555" s="166"/>
      <c r="AG555" s="166"/>
      <c r="AH555" s="166"/>
      <c r="AI555" s="166"/>
    </row>
    <row r="556" spans="1:34" s="166" customFormat="1" ht="57.75" customHeight="1">
      <c r="A556" s="56">
        <v>2</v>
      </c>
      <c r="B556" s="527" t="s">
        <v>936</v>
      </c>
      <c r="C556" s="528"/>
      <c r="D556" s="316" t="s">
        <v>849</v>
      </c>
      <c r="E556" s="59" t="s">
        <v>41</v>
      </c>
      <c r="F556" s="378">
        <v>60</v>
      </c>
      <c r="G556" s="378">
        <v>10</v>
      </c>
      <c r="H556" s="378">
        <v>24</v>
      </c>
      <c r="I556" s="378">
        <f>H556+G556+F556</f>
        <v>94</v>
      </c>
      <c r="J556" s="13"/>
      <c r="K556" s="13"/>
      <c r="L556" s="234"/>
      <c r="M556" s="288"/>
      <c r="N556" s="206"/>
      <c r="O556" s="10">
        <v>35</v>
      </c>
      <c r="P556" s="10">
        <v>5</v>
      </c>
      <c r="Q556" s="10">
        <v>1</v>
      </c>
      <c r="R556" s="406">
        <f t="shared" si="39"/>
        <v>41</v>
      </c>
      <c r="S556" s="391" t="s">
        <v>32</v>
      </c>
      <c r="T556" s="234" t="s">
        <v>1031</v>
      </c>
      <c r="AA556" s="456"/>
      <c r="AB556" s="262"/>
      <c r="AC556" s="262"/>
      <c r="AD556" s="262"/>
      <c r="AE556" s="262"/>
      <c r="AF556" s="262"/>
      <c r="AG556" s="262"/>
      <c r="AH556" s="262"/>
    </row>
    <row r="557" spans="1:35" ht="53.25" customHeight="1">
      <c r="A557" s="10">
        <v>3</v>
      </c>
      <c r="B557" s="592" t="s">
        <v>1199</v>
      </c>
      <c r="C557" s="593"/>
      <c r="D557" s="59" t="s">
        <v>550</v>
      </c>
      <c r="E557" s="59" t="s">
        <v>731</v>
      </c>
      <c r="F557" s="378">
        <v>60</v>
      </c>
      <c r="G557" s="378">
        <v>10</v>
      </c>
      <c r="H557" s="378">
        <v>24</v>
      </c>
      <c r="I557" s="378">
        <f>H557+G557+F557</f>
        <v>94</v>
      </c>
      <c r="J557" s="13"/>
      <c r="K557" s="13"/>
      <c r="L557" s="234"/>
      <c r="M557" s="288"/>
      <c r="N557" s="206"/>
      <c r="O557" s="10">
        <v>25</v>
      </c>
      <c r="P557" s="10">
        <v>3</v>
      </c>
      <c r="Q557" s="10">
        <v>1</v>
      </c>
      <c r="R557" s="407">
        <f t="shared" si="39"/>
        <v>29</v>
      </c>
      <c r="S557" s="168" t="s">
        <v>32</v>
      </c>
      <c r="T557" s="234" t="s">
        <v>938</v>
      </c>
      <c r="AA557" s="457"/>
      <c r="AB557" s="245"/>
      <c r="AC557" s="245"/>
      <c r="AD557" s="245"/>
      <c r="AE557" s="245"/>
      <c r="AF557" s="245"/>
      <c r="AG557" s="166"/>
      <c r="AH557" s="166"/>
      <c r="AI557" s="166"/>
    </row>
    <row r="558" spans="1:27" ht="47.25" customHeight="1">
      <c r="A558" s="48">
        <v>4</v>
      </c>
      <c r="B558" s="502" t="s">
        <v>935</v>
      </c>
      <c r="C558" s="502"/>
      <c r="D558" s="185" t="s">
        <v>548</v>
      </c>
      <c r="E558" s="185" t="s">
        <v>41</v>
      </c>
      <c r="F558" s="378">
        <v>60</v>
      </c>
      <c r="G558" s="378">
        <v>10</v>
      </c>
      <c r="H558" s="378">
        <v>24</v>
      </c>
      <c r="I558" s="378">
        <f>H558+G558+F558</f>
        <v>94</v>
      </c>
      <c r="J558" s="13"/>
      <c r="K558" s="13"/>
      <c r="L558" s="234"/>
      <c r="M558" s="288"/>
      <c r="N558" s="206"/>
      <c r="O558" s="10"/>
      <c r="P558" s="10"/>
      <c r="Q558" s="10"/>
      <c r="R558" s="29">
        <f t="shared" si="39"/>
        <v>0</v>
      </c>
      <c r="S558" s="315" t="s">
        <v>549</v>
      </c>
      <c r="T558" s="234" t="s">
        <v>1031</v>
      </c>
      <c r="AA558" s="1"/>
    </row>
    <row r="559" spans="1:27" ht="57.75" customHeight="1">
      <c r="A559" s="10">
        <v>5</v>
      </c>
      <c r="B559" s="527" t="s">
        <v>934</v>
      </c>
      <c r="C559" s="528"/>
      <c r="D559" s="316" t="s">
        <v>548</v>
      </c>
      <c r="E559" s="316" t="s">
        <v>41</v>
      </c>
      <c r="F559" s="378">
        <v>60</v>
      </c>
      <c r="G559" s="378">
        <v>10</v>
      </c>
      <c r="H559" s="378">
        <v>24</v>
      </c>
      <c r="I559" s="378">
        <f>H559+G559+F559</f>
        <v>94</v>
      </c>
      <c r="J559" s="13"/>
      <c r="K559" s="13"/>
      <c r="L559" s="234"/>
      <c r="M559" s="288"/>
      <c r="N559" s="206"/>
      <c r="O559" s="10">
        <v>35</v>
      </c>
      <c r="P559" s="10">
        <v>3</v>
      </c>
      <c r="Q559" s="10">
        <v>1</v>
      </c>
      <c r="R559" s="29">
        <f t="shared" si="39"/>
        <v>39</v>
      </c>
      <c r="S559" s="61" t="s">
        <v>32</v>
      </c>
      <c r="T559" s="234" t="s">
        <v>1032</v>
      </c>
      <c r="AA559" s="1"/>
    </row>
    <row r="560" spans="1:28" ht="33" customHeight="1">
      <c r="A560" s="13"/>
      <c r="B560" s="530" t="s">
        <v>270</v>
      </c>
      <c r="C560" s="530"/>
      <c r="D560" s="530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23"/>
      <c r="P560" s="23"/>
      <c r="Q560" s="23"/>
      <c r="R560" s="97"/>
      <c r="S560" s="23"/>
      <c r="T560" s="23"/>
      <c r="AA560" s="1"/>
      <c r="AB560" s="164"/>
    </row>
    <row r="561" spans="1:27" ht="58.5" customHeight="1">
      <c r="A561" s="13">
        <v>1</v>
      </c>
      <c r="B561" s="538" t="s">
        <v>1124</v>
      </c>
      <c r="C561" s="538"/>
      <c r="D561" s="10" t="s">
        <v>1060</v>
      </c>
      <c r="E561" s="13" t="s">
        <v>103</v>
      </c>
      <c r="F561" s="10">
        <v>100</v>
      </c>
      <c r="G561" s="10">
        <v>10</v>
      </c>
      <c r="H561" s="10">
        <v>16</v>
      </c>
      <c r="I561" s="10">
        <v>126</v>
      </c>
      <c r="J561" s="13"/>
      <c r="K561" s="13"/>
      <c r="L561" s="13"/>
      <c r="M561" s="13"/>
      <c r="N561" s="13"/>
      <c r="O561" s="26">
        <v>26</v>
      </c>
      <c r="P561" s="26">
        <v>2</v>
      </c>
      <c r="Q561" s="26">
        <v>1</v>
      </c>
      <c r="R561" s="27">
        <f>Q561+P561+O561</f>
        <v>29</v>
      </c>
      <c r="S561" s="61" t="s">
        <v>1126</v>
      </c>
      <c r="T561" s="61" t="s">
        <v>857</v>
      </c>
      <c r="AA561" s="245"/>
    </row>
    <row r="562" spans="1:20" ht="12.75" customHeight="1" hidden="1">
      <c r="A562" s="13">
        <v>2</v>
      </c>
      <c r="B562" s="516" t="s">
        <v>271</v>
      </c>
      <c r="C562" s="516"/>
      <c r="D562" s="13" t="s">
        <v>272</v>
      </c>
      <c r="E562" s="13" t="s">
        <v>57</v>
      </c>
      <c r="F562" s="13">
        <v>75</v>
      </c>
      <c r="G562" s="13">
        <v>5</v>
      </c>
      <c r="H562" s="13">
        <v>14</v>
      </c>
      <c r="I562" s="13">
        <v>94</v>
      </c>
      <c r="J562" s="13"/>
      <c r="K562" s="13"/>
      <c r="L562" s="13"/>
      <c r="M562" s="13"/>
      <c r="N562" s="13"/>
      <c r="O562" s="13">
        <v>23.4</v>
      </c>
      <c r="P562" s="13">
        <v>4.5</v>
      </c>
      <c r="Q562" s="13">
        <v>3.5</v>
      </c>
      <c r="R562" s="20">
        <f>N562+O562+P562+Q562</f>
        <v>31.4</v>
      </c>
      <c r="S562" s="13" t="s">
        <v>234</v>
      </c>
      <c r="T562" s="13" t="s">
        <v>273</v>
      </c>
    </row>
    <row r="563" spans="1:20" ht="12.75" customHeight="1" hidden="1">
      <c r="A563" s="13"/>
      <c r="B563" s="516" t="s">
        <v>274</v>
      </c>
      <c r="C563" s="516"/>
      <c r="D563" s="13" t="s">
        <v>48</v>
      </c>
      <c r="E563" s="13" t="s">
        <v>150</v>
      </c>
      <c r="F563" s="13">
        <v>75</v>
      </c>
      <c r="G563" s="13">
        <v>5</v>
      </c>
      <c r="H563" s="13">
        <v>14</v>
      </c>
      <c r="I563" s="13">
        <v>94</v>
      </c>
      <c r="J563" s="13"/>
      <c r="K563" s="13"/>
      <c r="L563" s="13"/>
      <c r="M563" s="13"/>
      <c r="N563" s="13"/>
      <c r="O563" s="13"/>
      <c r="P563" s="13">
        <v>3.5</v>
      </c>
      <c r="Q563" s="13"/>
      <c r="R563" s="20">
        <v>3.5</v>
      </c>
      <c r="S563" s="13" t="s">
        <v>275</v>
      </c>
      <c r="T563" s="13" t="s">
        <v>275</v>
      </c>
    </row>
    <row r="564" spans="1:20" ht="12.75" customHeight="1" hidden="1">
      <c r="A564" s="10">
        <v>1</v>
      </c>
      <c r="B564" s="505" t="s">
        <v>933</v>
      </c>
      <c r="C564" s="498"/>
      <c r="D564" s="9" t="s">
        <v>848</v>
      </c>
      <c r="E564" s="10" t="s">
        <v>103</v>
      </c>
      <c r="F564" s="10">
        <v>100</v>
      </c>
      <c r="G564" s="10">
        <v>10</v>
      </c>
      <c r="H564" s="10">
        <v>16</v>
      </c>
      <c r="I564" s="10">
        <v>126</v>
      </c>
      <c r="J564" s="10"/>
      <c r="K564" s="10"/>
      <c r="L564" s="10"/>
      <c r="M564" s="292"/>
      <c r="O564" s="10">
        <v>25</v>
      </c>
      <c r="P564" s="10">
        <v>3</v>
      </c>
      <c r="Q564" s="10">
        <v>1</v>
      </c>
      <c r="R564" s="29">
        <f>SUM(O564:Q564)</f>
        <v>29</v>
      </c>
      <c r="S564" s="61" t="s">
        <v>32</v>
      </c>
      <c r="T564" s="61" t="s">
        <v>855</v>
      </c>
    </row>
    <row r="565" spans="1:20" ht="45" customHeight="1">
      <c r="A565" s="10">
        <v>2</v>
      </c>
      <c r="B565" s="505" t="s">
        <v>551</v>
      </c>
      <c r="C565" s="498"/>
      <c r="D565" s="9" t="s">
        <v>1125</v>
      </c>
      <c r="E565" s="10" t="s">
        <v>41</v>
      </c>
      <c r="F565" s="10">
        <v>100</v>
      </c>
      <c r="G565" s="10">
        <v>10</v>
      </c>
      <c r="H565" s="10">
        <v>16</v>
      </c>
      <c r="I565" s="10">
        <v>126</v>
      </c>
      <c r="J565" s="10"/>
      <c r="K565" s="10"/>
      <c r="L565" s="48"/>
      <c r="M565" s="293"/>
      <c r="N565" s="183"/>
      <c r="O565" s="47"/>
      <c r="P565" s="10"/>
      <c r="Q565" s="31"/>
      <c r="R565" s="29">
        <v>0</v>
      </c>
      <c r="S565" s="61" t="s">
        <v>856</v>
      </c>
      <c r="T565" s="61" t="s">
        <v>857</v>
      </c>
    </row>
    <row r="566" spans="1:27" ht="44.25" customHeight="1">
      <c r="A566" s="13"/>
      <c r="B566" s="529" t="s">
        <v>276</v>
      </c>
      <c r="C566" s="529"/>
      <c r="D566" s="529"/>
      <c r="E566" s="107"/>
      <c r="F566" s="107"/>
      <c r="G566" s="107"/>
      <c r="H566" s="107"/>
      <c r="I566" s="107"/>
      <c r="J566" s="107"/>
      <c r="K566" s="13"/>
      <c r="L566" s="13"/>
      <c r="M566" s="13"/>
      <c r="N566" s="13"/>
      <c r="O566" s="13"/>
      <c r="P566" s="13"/>
      <c r="Q566" s="13"/>
      <c r="R566" s="13"/>
      <c r="S566" s="107"/>
      <c r="T566" s="107"/>
      <c r="AA566" s="164"/>
    </row>
    <row r="567" spans="1:32" ht="60.75" customHeight="1">
      <c r="A567" s="26">
        <v>1</v>
      </c>
      <c r="B567" s="480" t="s">
        <v>1176</v>
      </c>
      <c r="C567" s="480"/>
      <c r="D567" s="218" t="s">
        <v>732</v>
      </c>
      <c r="E567" s="234" t="s">
        <v>152</v>
      </c>
      <c r="F567" s="178">
        <v>108</v>
      </c>
      <c r="G567" s="178">
        <v>10</v>
      </c>
      <c r="H567" s="178">
        <v>16</v>
      </c>
      <c r="I567" s="178">
        <f>H567+G567+F567</f>
        <v>134</v>
      </c>
      <c r="J567" s="172"/>
      <c r="K567" s="173"/>
      <c r="L567" s="173"/>
      <c r="M567" s="288"/>
      <c r="N567" s="173"/>
      <c r="O567" s="172"/>
      <c r="P567" s="172"/>
      <c r="Q567" s="172"/>
      <c r="R567" s="172">
        <f>Q567+P567+O567</f>
        <v>0</v>
      </c>
      <c r="S567" s="13" t="s">
        <v>277</v>
      </c>
      <c r="T567" s="13" t="s">
        <v>847</v>
      </c>
      <c r="AA567" s="262"/>
      <c r="AB567" s="166"/>
      <c r="AC567" s="166"/>
      <c r="AD567" s="166"/>
      <c r="AE567" s="166"/>
      <c r="AF567" s="166"/>
    </row>
    <row r="568" spans="1:32" ht="75" customHeight="1">
      <c r="A568" s="26">
        <v>2</v>
      </c>
      <c r="B568" s="480" t="s">
        <v>1177</v>
      </c>
      <c r="C568" s="480"/>
      <c r="D568" s="218" t="s">
        <v>733</v>
      </c>
      <c r="E568" s="218" t="s">
        <v>103</v>
      </c>
      <c r="F568" s="178">
        <v>108</v>
      </c>
      <c r="G568" s="178">
        <v>10</v>
      </c>
      <c r="H568" s="178">
        <v>16</v>
      </c>
      <c r="I568" s="178">
        <f>H568+G568+F568</f>
        <v>134</v>
      </c>
      <c r="J568" s="172"/>
      <c r="K568" s="173"/>
      <c r="L568" s="173"/>
      <c r="M568" s="288"/>
      <c r="N568" s="173"/>
      <c r="O568" s="172"/>
      <c r="P568" s="172"/>
      <c r="Q568" s="172"/>
      <c r="R568" s="172">
        <f>Q568+P568+O568</f>
        <v>0</v>
      </c>
      <c r="S568" s="13" t="s">
        <v>277</v>
      </c>
      <c r="T568" s="13" t="s">
        <v>304</v>
      </c>
      <c r="U568" s="135"/>
      <c r="V568" s="135"/>
      <c r="W568" s="135"/>
      <c r="X568" s="135"/>
      <c r="Y568" s="135"/>
      <c r="Z568" s="135"/>
      <c r="AA568" s="262"/>
      <c r="AB568" s="166"/>
      <c r="AC568" s="166"/>
      <c r="AD568" s="166"/>
      <c r="AE568" s="166"/>
      <c r="AF568" s="166"/>
    </row>
    <row r="569" spans="1:32" ht="66.75" customHeight="1">
      <c r="A569" s="26">
        <v>3</v>
      </c>
      <c r="B569" s="480" t="s">
        <v>1178</v>
      </c>
      <c r="C569" s="480"/>
      <c r="D569" s="218" t="s">
        <v>734</v>
      </c>
      <c r="E569" s="218" t="s">
        <v>41</v>
      </c>
      <c r="F569" s="178">
        <v>108</v>
      </c>
      <c r="G569" s="178">
        <v>10</v>
      </c>
      <c r="H569" s="178">
        <v>16</v>
      </c>
      <c r="I569" s="178">
        <f>H569+G569+F569</f>
        <v>134</v>
      </c>
      <c r="J569" s="172"/>
      <c r="K569" s="173"/>
      <c r="L569" s="173"/>
      <c r="M569" s="288"/>
      <c r="N569" s="173"/>
      <c r="O569" s="172"/>
      <c r="P569" s="172"/>
      <c r="Q569" s="172"/>
      <c r="R569" s="172">
        <f>Q569+P569+O569</f>
        <v>0</v>
      </c>
      <c r="S569" s="13" t="s">
        <v>277</v>
      </c>
      <c r="T569" s="13" t="s">
        <v>740</v>
      </c>
      <c r="U569" s="135"/>
      <c r="V569" s="135"/>
      <c r="W569" s="135"/>
      <c r="X569" s="135"/>
      <c r="Y569" s="135"/>
      <c r="Z569" s="135"/>
      <c r="AA569" s="262"/>
      <c r="AB569" s="166"/>
      <c r="AC569" s="166"/>
      <c r="AD569" s="166"/>
      <c r="AE569" s="166"/>
      <c r="AF569" s="166"/>
    </row>
    <row r="570" spans="1:32" ht="44.25" customHeight="1">
      <c r="A570" s="26">
        <v>4</v>
      </c>
      <c r="B570" s="488" t="s">
        <v>278</v>
      </c>
      <c r="C570" s="488"/>
      <c r="D570" s="218" t="s">
        <v>1127</v>
      </c>
      <c r="E570" s="218" t="s">
        <v>41</v>
      </c>
      <c r="F570" s="178">
        <v>70</v>
      </c>
      <c r="G570" s="178">
        <v>4</v>
      </c>
      <c r="H570" s="178">
        <v>16</v>
      </c>
      <c r="I570" s="178">
        <f>H570+G570+F570</f>
        <v>90</v>
      </c>
      <c r="J570" s="172"/>
      <c r="K570" s="173"/>
      <c r="L570" s="173"/>
      <c r="M570" s="288"/>
      <c r="N570" s="173"/>
      <c r="O570" s="172"/>
      <c r="P570" s="172"/>
      <c r="Q570" s="172"/>
      <c r="R570" s="172">
        <f>Q570+P570+O570</f>
        <v>0</v>
      </c>
      <c r="S570" s="23" t="s">
        <v>845</v>
      </c>
      <c r="T570" s="23" t="s">
        <v>846</v>
      </c>
      <c r="U570" s="135"/>
      <c r="V570" s="135"/>
      <c r="W570" s="135"/>
      <c r="X570" s="135"/>
      <c r="Y570" s="135"/>
      <c r="Z570" s="135"/>
      <c r="AA570" s="262"/>
      <c r="AB570" s="166"/>
      <c r="AC570" s="166"/>
      <c r="AD570" s="166"/>
      <c r="AE570" s="166"/>
      <c r="AF570" s="166"/>
    </row>
    <row r="571" spans="1:32" ht="62.25" customHeight="1">
      <c r="A571" s="26">
        <v>5</v>
      </c>
      <c r="B571" s="532" t="s">
        <v>1173</v>
      </c>
      <c r="C571" s="532"/>
      <c r="D571" s="218" t="s">
        <v>1128</v>
      </c>
      <c r="E571" s="218" t="s">
        <v>107</v>
      </c>
      <c r="F571" s="178">
        <v>180</v>
      </c>
      <c r="G571" s="178">
        <v>20</v>
      </c>
      <c r="H571" s="178">
        <v>16</v>
      </c>
      <c r="I571" s="178">
        <f>H571+G571+F571</f>
        <v>216</v>
      </c>
      <c r="J571" s="172"/>
      <c r="K571" s="173"/>
      <c r="L571" s="173"/>
      <c r="M571" s="288"/>
      <c r="N571" s="173"/>
      <c r="O571" s="178">
        <v>110</v>
      </c>
      <c r="P571" s="178">
        <v>5</v>
      </c>
      <c r="Q571" s="178">
        <v>1</v>
      </c>
      <c r="R571" s="172">
        <f>Q571+P571+O571</f>
        <v>116</v>
      </c>
      <c r="S571" s="23" t="s">
        <v>32</v>
      </c>
      <c r="T571" s="23" t="s">
        <v>1129</v>
      </c>
      <c r="U571" s="135"/>
      <c r="V571" s="135"/>
      <c r="W571" s="135"/>
      <c r="X571" s="135"/>
      <c r="Y571" s="135"/>
      <c r="Z571" s="135"/>
      <c r="AA571" s="262"/>
      <c r="AB571" s="166"/>
      <c r="AC571" s="166"/>
      <c r="AD571" s="166"/>
      <c r="AE571" s="166"/>
      <c r="AF571" s="166"/>
    </row>
    <row r="572" spans="1:27" ht="34.5" customHeight="1">
      <c r="A572" s="23"/>
      <c r="B572" s="518" t="s">
        <v>279</v>
      </c>
      <c r="C572" s="518"/>
      <c r="D572" s="518"/>
      <c r="E572" s="23"/>
      <c r="F572" s="23" t="s">
        <v>170</v>
      </c>
      <c r="G572" s="23"/>
      <c r="H572" s="23"/>
      <c r="I572" s="23"/>
      <c r="J572" s="23"/>
      <c r="K572" s="97"/>
      <c r="L572" s="97"/>
      <c r="M572" s="97"/>
      <c r="N572" s="97"/>
      <c r="O572" s="97"/>
      <c r="P572" s="97"/>
      <c r="Q572" s="97"/>
      <c r="R572" s="97"/>
      <c r="S572" s="23"/>
      <c r="T572" s="23"/>
      <c r="U572" s="135"/>
      <c r="V572" s="135"/>
      <c r="W572" s="135"/>
      <c r="X572" s="135"/>
      <c r="Y572" s="135"/>
      <c r="Z572" s="135"/>
      <c r="AA572" s="164"/>
    </row>
    <row r="573" spans="1:20" ht="12.75" customHeight="1" hidden="1">
      <c r="A573" s="13">
        <v>2</v>
      </c>
      <c r="B573" s="519" t="s">
        <v>280</v>
      </c>
      <c r="C573" s="519"/>
      <c r="D573" s="13" t="s">
        <v>281</v>
      </c>
      <c r="E573" s="13" t="s">
        <v>282</v>
      </c>
      <c r="F573" s="13">
        <v>800</v>
      </c>
      <c r="G573" s="13">
        <v>80</v>
      </c>
      <c r="H573" s="13">
        <v>40</v>
      </c>
      <c r="I573" s="13">
        <v>920</v>
      </c>
      <c r="J573" s="13"/>
      <c r="K573" s="13"/>
      <c r="L573" s="13"/>
      <c r="M573" s="13"/>
      <c r="N573" s="99"/>
      <c r="O573" s="13"/>
      <c r="P573" s="13"/>
      <c r="Q573" s="13"/>
      <c r="R573" s="20"/>
      <c r="S573" s="13" t="s">
        <v>283</v>
      </c>
      <c r="T573" s="13" t="s">
        <v>284</v>
      </c>
    </row>
    <row r="574" spans="1:20" ht="12.75" customHeight="1" hidden="1">
      <c r="A574" s="13"/>
      <c r="B574" s="519" t="s">
        <v>285</v>
      </c>
      <c r="C574" s="519"/>
      <c r="D574" s="13" t="s">
        <v>286</v>
      </c>
      <c r="E574" s="13" t="s">
        <v>282</v>
      </c>
      <c r="F574" s="13"/>
      <c r="G574" s="13"/>
      <c r="H574" s="13"/>
      <c r="I574" s="13"/>
      <c r="J574" s="13"/>
      <c r="K574" s="13"/>
      <c r="L574" s="13"/>
      <c r="M574" s="13"/>
      <c r="N574" s="99"/>
      <c r="O574" s="13"/>
      <c r="P574" s="13"/>
      <c r="Q574" s="13"/>
      <c r="R574" s="20"/>
      <c r="S574" s="13" t="s">
        <v>287</v>
      </c>
      <c r="T574" s="13" t="s">
        <v>284</v>
      </c>
    </row>
    <row r="575" spans="1:20" ht="12.75" customHeight="1" hidden="1">
      <c r="A575" s="13">
        <v>3</v>
      </c>
      <c r="B575" s="519" t="s">
        <v>288</v>
      </c>
      <c r="C575" s="519"/>
      <c r="D575" s="13" t="s">
        <v>289</v>
      </c>
      <c r="E575" s="13" t="s">
        <v>41</v>
      </c>
      <c r="F575" s="13">
        <v>100</v>
      </c>
      <c r="G575" s="13">
        <v>10</v>
      </c>
      <c r="H575" s="13">
        <v>10</v>
      </c>
      <c r="I575" s="13">
        <v>120</v>
      </c>
      <c r="J575" s="13"/>
      <c r="K575" s="13"/>
      <c r="L575" s="13"/>
      <c r="M575" s="13"/>
      <c r="N575" s="99">
        <v>5.4</v>
      </c>
      <c r="O575" s="13">
        <v>23.3</v>
      </c>
      <c r="P575" s="13">
        <v>9.8</v>
      </c>
      <c r="Q575" s="13">
        <v>3.8</v>
      </c>
      <c r="R575" s="20">
        <v>42.3</v>
      </c>
      <c r="S575" s="13" t="s">
        <v>290</v>
      </c>
      <c r="T575" s="13" t="s">
        <v>291</v>
      </c>
    </row>
    <row r="576" spans="1:20" ht="12.75" customHeight="1" hidden="1">
      <c r="A576" s="13">
        <v>4</v>
      </c>
      <c r="B576" s="519" t="s">
        <v>292</v>
      </c>
      <c r="C576" s="519"/>
      <c r="D576" s="13" t="s">
        <v>293</v>
      </c>
      <c r="E576" s="13" t="s">
        <v>153</v>
      </c>
      <c r="F576" s="13">
        <v>150</v>
      </c>
      <c r="G576" s="13">
        <v>15</v>
      </c>
      <c r="H576" s="13">
        <v>10</v>
      </c>
      <c r="I576" s="13">
        <v>175</v>
      </c>
      <c r="J576" s="13"/>
      <c r="K576" s="13"/>
      <c r="L576" s="13"/>
      <c r="M576" s="13"/>
      <c r="N576" s="99"/>
      <c r="O576" s="13"/>
      <c r="P576" s="13"/>
      <c r="Q576" s="13"/>
      <c r="R576" s="20"/>
      <c r="S576" s="13" t="s">
        <v>294</v>
      </c>
      <c r="T576" s="13" t="s">
        <v>295</v>
      </c>
    </row>
    <row r="577" spans="1:20" s="15" customFormat="1" ht="12.75" customHeight="1" hidden="1">
      <c r="A577" s="13">
        <v>5</v>
      </c>
      <c r="B577" s="516" t="s">
        <v>296</v>
      </c>
      <c r="C577" s="516"/>
      <c r="D577" s="34" t="s">
        <v>297</v>
      </c>
      <c r="E577" s="34" t="s">
        <v>138</v>
      </c>
      <c r="F577" s="34">
        <v>150</v>
      </c>
      <c r="G577" s="34">
        <v>15</v>
      </c>
      <c r="H577" s="34">
        <v>10</v>
      </c>
      <c r="I577" s="34">
        <v>175</v>
      </c>
      <c r="J577" s="34"/>
      <c r="K577" s="34"/>
      <c r="L577" s="34"/>
      <c r="M577" s="34"/>
      <c r="N577" s="99"/>
      <c r="O577" s="34"/>
      <c r="P577" s="34"/>
      <c r="Q577" s="34"/>
      <c r="R577" s="109"/>
      <c r="S577" s="34" t="s">
        <v>298</v>
      </c>
      <c r="T577" s="34" t="s">
        <v>299</v>
      </c>
    </row>
    <row r="578" spans="1:20" s="15" customFormat="1" ht="12.75" customHeight="1" hidden="1">
      <c r="A578" s="13">
        <v>6</v>
      </c>
      <c r="B578" s="519" t="s">
        <v>300</v>
      </c>
      <c r="C578" s="519"/>
      <c r="D578" s="13" t="s">
        <v>301</v>
      </c>
      <c r="E578" s="13" t="s">
        <v>41</v>
      </c>
      <c r="F578" s="13">
        <v>240</v>
      </c>
      <c r="G578" s="13">
        <v>24</v>
      </c>
      <c r="H578" s="13">
        <v>10</v>
      </c>
      <c r="I578" s="13">
        <v>274</v>
      </c>
      <c r="J578" s="13"/>
      <c r="K578" s="13"/>
      <c r="L578" s="13"/>
      <c r="M578" s="13"/>
      <c r="N578" s="99"/>
      <c r="O578" s="13"/>
      <c r="P578" s="13"/>
      <c r="Q578" s="13"/>
      <c r="R578" s="20"/>
      <c r="S578" s="13" t="s">
        <v>302</v>
      </c>
      <c r="T578" s="13" t="s">
        <v>303</v>
      </c>
    </row>
    <row r="579" spans="1:20" s="15" customFormat="1" ht="12.75" customHeight="1" hidden="1">
      <c r="A579" s="13"/>
      <c r="B579" s="103"/>
      <c r="C579" s="129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</row>
    <row r="580" spans="1:20" s="15" customFormat="1" ht="12.75" customHeight="1" hidden="1">
      <c r="A580" s="13"/>
      <c r="B580" s="103"/>
      <c r="C580" s="129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</row>
    <row r="581" spans="1:20" s="15" customFormat="1" ht="12.75" customHeight="1" hidden="1">
      <c r="A581" s="26"/>
      <c r="B581" s="27"/>
      <c r="C581" s="27"/>
      <c r="D581" s="26"/>
      <c r="E581" s="26"/>
      <c r="F581" s="94"/>
      <c r="G581" s="94"/>
      <c r="H581" s="94"/>
      <c r="I581" s="94"/>
      <c r="J581" s="94"/>
      <c r="K581" s="27"/>
      <c r="L581" s="27"/>
      <c r="M581" s="27"/>
      <c r="N581" s="29"/>
      <c r="O581" s="27"/>
      <c r="P581" s="27"/>
      <c r="Q581" s="27"/>
      <c r="R581" s="94"/>
      <c r="S581" s="23"/>
      <c r="T581" s="23"/>
    </row>
    <row r="582" spans="1:20" ht="12.75" customHeight="1" hidden="1">
      <c r="A582" s="26"/>
      <c r="B582" s="27"/>
      <c r="C582" s="27"/>
      <c r="D582" s="26"/>
      <c r="E582" s="26"/>
      <c r="F582" s="94"/>
      <c r="G582" s="94"/>
      <c r="H582" s="94"/>
      <c r="I582" s="94"/>
      <c r="J582" s="94"/>
      <c r="K582" s="27"/>
      <c r="L582" s="27"/>
      <c r="M582" s="27"/>
      <c r="N582" s="29"/>
      <c r="O582" s="27"/>
      <c r="P582" s="27"/>
      <c r="Q582" s="27"/>
      <c r="R582" s="94"/>
      <c r="S582" s="23"/>
      <c r="T582" s="23"/>
    </row>
    <row r="583" spans="1:20" ht="12.75" customHeight="1" hidden="1">
      <c r="A583" s="26"/>
      <c r="B583" s="27"/>
      <c r="C583" s="27"/>
      <c r="D583" s="26"/>
      <c r="E583" s="26"/>
      <c r="F583" s="94"/>
      <c r="G583" s="94"/>
      <c r="H583" s="94"/>
      <c r="I583" s="94"/>
      <c r="J583" s="94"/>
      <c r="K583" s="27"/>
      <c r="L583" s="27"/>
      <c r="M583" s="27"/>
      <c r="N583" s="29"/>
      <c r="O583" s="27"/>
      <c r="P583" s="27"/>
      <c r="Q583" s="27"/>
      <c r="R583" s="94"/>
      <c r="S583" s="23"/>
      <c r="T583" s="23"/>
    </row>
    <row r="584" spans="1:20" ht="12.75" customHeight="1" hidden="1">
      <c r="A584" s="26"/>
      <c r="B584" s="27"/>
      <c r="C584" s="27"/>
      <c r="D584" s="26"/>
      <c r="E584" s="26"/>
      <c r="F584" s="94"/>
      <c r="G584" s="94"/>
      <c r="H584" s="94"/>
      <c r="I584" s="94"/>
      <c r="J584" s="94"/>
      <c r="K584" s="27"/>
      <c r="L584" s="27"/>
      <c r="M584" s="27"/>
      <c r="N584" s="29"/>
      <c r="O584" s="27"/>
      <c r="P584" s="27"/>
      <c r="Q584" s="27"/>
      <c r="R584" s="94"/>
      <c r="S584" s="23"/>
      <c r="T584" s="23"/>
    </row>
    <row r="585" spans="1:20" ht="12.75" customHeight="1" hidden="1">
      <c r="A585" s="26"/>
      <c r="B585" s="27"/>
      <c r="C585" s="27"/>
      <c r="D585" s="26"/>
      <c r="E585" s="26"/>
      <c r="F585" s="94"/>
      <c r="G585" s="94"/>
      <c r="H585" s="94"/>
      <c r="I585" s="94"/>
      <c r="J585" s="94"/>
      <c r="K585" s="27"/>
      <c r="L585" s="27"/>
      <c r="M585" s="27"/>
      <c r="N585" s="29"/>
      <c r="O585" s="27"/>
      <c r="P585" s="27"/>
      <c r="Q585" s="27"/>
      <c r="R585" s="94"/>
      <c r="S585" s="23"/>
      <c r="T585" s="23"/>
    </row>
    <row r="586" spans="1:20" ht="12.75" customHeight="1" hidden="1">
      <c r="A586" s="26"/>
      <c r="B586" s="27"/>
      <c r="C586" s="27"/>
      <c r="D586" s="26"/>
      <c r="E586" s="26"/>
      <c r="F586" s="94"/>
      <c r="G586" s="94"/>
      <c r="H586" s="94"/>
      <c r="I586" s="94"/>
      <c r="J586" s="94"/>
      <c r="K586" s="27"/>
      <c r="L586" s="27"/>
      <c r="M586" s="27"/>
      <c r="N586" s="29"/>
      <c r="O586" s="27"/>
      <c r="P586" s="27"/>
      <c r="Q586" s="27"/>
      <c r="R586" s="94"/>
      <c r="S586" s="23"/>
      <c r="T586" s="23"/>
    </row>
    <row r="587" spans="1:20" ht="12.75" customHeight="1" hidden="1">
      <c r="A587" s="235">
        <v>1</v>
      </c>
      <c r="B587" s="488" t="s">
        <v>742</v>
      </c>
      <c r="C587" s="488"/>
      <c r="D587" s="9" t="s">
        <v>735</v>
      </c>
      <c r="E587" s="9" t="s">
        <v>57</v>
      </c>
      <c r="F587" s="19">
        <v>240</v>
      </c>
      <c r="G587" s="19">
        <v>24</v>
      </c>
      <c r="H587" s="19">
        <v>10</v>
      </c>
      <c r="I587" s="19">
        <f aca="true" t="shared" si="40" ref="I587:I600">SUM(F587:H587)</f>
        <v>274</v>
      </c>
      <c r="J587" s="19"/>
      <c r="K587" s="77"/>
      <c r="L587" s="184"/>
      <c r="M587" s="288"/>
      <c r="N587" s="10"/>
      <c r="O587" s="10"/>
      <c r="P587" s="10"/>
      <c r="Q587" s="10"/>
      <c r="R587" s="29">
        <f>Q587+P587+O587</f>
        <v>0</v>
      </c>
      <c r="S587" s="13" t="s">
        <v>277</v>
      </c>
      <c r="T587" s="13" t="s">
        <v>739</v>
      </c>
    </row>
    <row r="588" spans="1:20" ht="75" customHeight="1">
      <c r="A588" s="235">
        <v>1</v>
      </c>
      <c r="B588" s="488" t="s">
        <v>743</v>
      </c>
      <c r="C588" s="488"/>
      <c r="D588" s="9" t="s">
        <v>736</v>
      </c>
      <c r="E588" s="9" t="s">
        <v>41</v>
      </c>
      <c r="F588" s="19">
        <v>240</v>
      </c>
      <c r="G588" s="19">
        <v>24</v>
      </c>
      <c r="H588" s="19">
        <v>10</v>
      </c>
      <c r="I588" s="19">
        <f t="shared" si="40"/>
        <v>274</v>
      </c>
      <c r="J588" s="19"/>
      <c r="K588" s="77"/>
      <c r="L588" s="184"/>
      <c r="M588" s="288"/>
      <c r="N588" s="10"/>
      <c r="O588" s="10"/>
      <c r="P588" s="10"/>
      <c r="Q588" s="10"/>
      <c r="R588" s="29">
        <f aca="true" t="shared" si="41" ref="R588:R599">Q588+P588+O588</f>
        <v>0</v>
      </c>
      <c r="S588" s="13" t="s">
        <v>277</v>
      </c>
      <c r="T588" s="13" t="s">
        <v>740</v>
      </c>
    </row>
    <row r="589" spans="1:30" ht="72.75" customHeight="1">
      <c r="A589" s="371">
        <v>2</v>
      </c>
      <c r="B589" s="481" t="s">
        <v>1198</v>
      </c>
      <c r="C589" s="482"/>
      <c r="D589" s="375" t="s">
        <v>1130</v>
      </c>
      <c r="E589" s="375" t="s">
        <v>41</v>
      </c>
      <c r="F589" s="178">
        <v>80</v>
      </c>
      <c r="G589" s="178">
        <v>8</v>
      </c>
      <c r="H589" s="178">
        <v>10</v>
      </c>
      <c r="I589" s="19">
        <f t="shared" si="40"/>
        <v>98</v>
      </c>
      <c r="J589" s="372"/>
      <c r="K589" s="373"/>
      <c r="L589" s="373"/>
      <c r="M589" s="373"/>
      <c r="N589" s="373"/>
      <c r="O589" s="378">
        <v>60</v>
      </c>
      <c r="P589" s="378">
        <v>1</v>
      </c>
      <c r="Q589" s="378">
        <v>1</v>
      </c>
      <c r="R589" s="373">
        <f t="shared" si="41"/>
        <v>62</v>
      </c>
      <c r="S589" s="376" t="s">
        <v>32</v>
      </c>
      <c r="T589" s="376" t="s">
        <v>875</v>
      </c>
      <c r="AA589" s="245"/>
      <c r="AB589" s="166"/>
      <c r="AC589" s="166"/>
      <c r="AD589" s="166"/>
    </row>
    <row r="590" spans="1:20" ht="66" customHeight="1">
      <c r="A590" s="235">
        <v>3</v>
      </c>
      <c r="B590" s="488" t="s">
        <v>744</v>
      </c>
      <c r="C590" s="488"/>
      <c r="D590" s="9" t="s">
        <v>737</v>
      </c>
      <c r="E590" s="9" t="s">
        <v>103</v>
      </c>
      <c r="F590" s="10">
        <v>240</v>
      </c>
      <c r="G590" s="10">
        <v>24</v>
      </c>
      <c r="H590" s="10">
        <v>10</v>
      </c>
      <c r="I590" s="19">
        <f t="shared" si="40"/>
        <v>274</v>
      </c>
      <c r="J590" s="10"/>
      <c r="K590" s="10"/>
      <c r="L590" s="250"/>
      <c r="M590" s="288"/>
      <c r="N590" s="10"/>
      <c r="O590" s="10"/>
      <c r="P590" s="10"/>
      <c r="Q590" s="10"/>
      <c r="R590" s="29">
        <f t="shared" si="41"/>
        <v>0</v>
      </c>
      <c r="S590" s="13" t="s">
        <v>277</v>
      </c>
      <c r="T590" s="13" t="s">
        <v>304</v>
      </c>
    </row>
    <row r="591" spans="1:20" ht="69.75" customHeight="1">
      <c r="A591" s="235">
        <v>4</v>
      </c>
      <c r="B591" s="488" t="s">
        <v>745</v>
      </c>
      <c r="C591" s="488"/>
      <c r="D591" s="365" t="s">
        <v>738</v>
      </c>
      <c r="E591" s="9" t="s">
        <v>41</v>
      </c>
      <c r="F591" s="19">
        <v>240</v>
      </c>
      <c r="G591" s="19">
        <v>24</v>
      </c>
      <c r="H591" s="19">
        <v>10</v>
      </c>
      <c r="I591" s="19">
        <f t="shared" si="40"/>
        <v>274</v>
      </c>
      <c r="J591" s="19"/>
      <c r="K591" s="77"/>
      <c r="L591" s="184"/>
      <c r="M591" s="288"/>
      <c r="N591" s="10"/>
      <c r="O591" s="10"/>
      <c r="P591" s="10"/>
      <c r="Q591" s="10"/>
      <c r="R591" s="29">
        <f t="shared" si="41"/>
        <v>0</v>
      </c>
      <c r="S591" s="13" t="s">
        <v>277</v>
      </c>
      <c r="T591" s="13" t="s">
        <v>741</v>
      </c>
    </row>
    <row r="592" spans="1:28" s="290" customFormat="1" ht="52.5" customHeight="1">
      <c r="A592" s="26">
        <v>5</v>
      </c>
      <c r="B592" s="502" t="s">
        <v>305</v>
      </c>
      <c r="C592" s="502"/>
      <c r="D592" s="185" t="s">
        <v>553</v>
      </c>
      <c r="E592" s="185" t="s">
        <v>138</v>
      </c>
      <c r="F592" s="178">
        <v>80</v>
      </c>
      <c r="G592" s="178">
        <v>8</v>
      </c>
      <c r="H592" s="178">
        <v>10</v>
      </c>
      <c r="I592" s="19">
        <f t="shared" si="40"/>
        <v>98</v>
      </c>
      <c r="J592" s="172"/>
      <c r="K592" s="173"/>
      <c r="L592" s="173"/>
      <c r="M592" s="288"/>
      <c r="N592" s="173"/>
      <c r="O592" s="378"/>
      <c r="P592" s="378"/>
      <c r="Q592" s="378"/>
      <c r="R592" s="29">
        <f t="shared" si="41"/>
        <v>0</v>
      </c>
      <c r="S592" s="23" t="s">
        <v>838</v>
      </c>
      <c r="T592" s="23" t="s">
        <v>839</v>
      </c>
      <c r="AA592" s="245"/>
      <c r="AB592" s="291"/>
    </row>
    <row r="593" spans="1:27" ht="54" customHeight="1">
      <c r="A593" s="26">
        <v>6</v>
      </c>
      <c r="B593" s="546" t="s">
        <v>1162</v>
      </c>
      <c r="C593" s="514"/>
      <c r="D593" s="185" t="s">
        <v>1131</v>
      </c>
      <c r="E593" s="185" t="s">
        <v>153</v>
      </c>
      <c r="F593" s="178">
        <v>80</v>
      </c>
      <c r="G593" s="178">
        <v>8</v>
      </c>
      <c r="H593" s="178">
        <v>10</v>
      </c>
      <c r="I593" s="19">
        <f t="shared" si="40"/>
        <v>98</v>
      </c>
      <c r="J593" s="172"/>
      <c r="K593" s="173"/>
      <c r="L593" s="173"/>
      <c r="M593" s="288"/>
      <c r="N593" s="173"/>
      <c r="O593" s="378">
        <v>45</v>
      </c>
      <c r="P593" s="378">
        <v>1.5</v>
      </c>
      <c r="Q593" s="378">
        <v>1</v>
      </c>
      <c r="R593" s="29">
        <f t="shared" si="41"/>
        <v>47.5</v>
      </c>
      <c r="S593" s="23" t="s">
        <v>241</v>
      </c>
      <c r="T593" s="23" t="s">
        <v>829</v>
      </c>
      <c r="AA593" s="295"/>
    </row>
    <row r="594" spans="1:27" ht="55.5" customHeight="1">
      <c r="A594" s="26">
        <v>7</v>
      </c>
      <c r="B594" s="513" t="s">
        <v>1132</v>
      </c>
      <c r="C594" s="514"/>
      <c r="D594" s="207" t="s">
        <v>1133</v>
      </c>
      <c r="E594" s="168" t="s">
        <v>306</v>
      </c>
      <c r="F594" s="178">
        <v>80</v>
      </c>
      <c r="G594" s="178">
        <v>8</v>
      </c>
      <c r="H594" s="178">
        <v>10</v>
      </c>
      <c r="I594" s="19">
        <f t="shared" si="40"/>
        <v>98</v>
      </c>
      <c r="J594" s="172"/>
      <c r="K594" s="173"/>
      <c r="L594" s="173"/>
      <c r="M594" s="288"/>
      <c r="N594" s="173"/>
      <c r="O594" s="373"/>
      <c r="P594" s="373"/>
      <c r="Q594" s="373"/>
      <c r="R594" s="29">
        <f>Q594+P594+O594</f>
        <v>0</v>
      </c>
      <c r="S594" s="23" t="s">
        <v>840</v>
      </c>
      <c r="T594" s="23" t="s">
        <v>841</v>
      </c>
      <c r="AA594" s="295"/>
    </row>
    <row r="595" spans="1:27" ht="57.75" customHeight="1">
      <c r="A595" s="250">
        <v>8</v>
      </c>
      <c r="B595" s="483" t="s">
        <v>746</v>
      </c>
      <c r="C595" s="482"/>
      <c r="D595" s="180" t="s">
        <v>1134</v>
      </c>
      <c r="E595" s="180" t="s">
        <v>57</v>
      </c>
      <c r="F595" s="178">
        <v>120</v>
      </c>
      <c r="G595" s="178">
        <v>12</v>
      </c>
      <c r="H595" s="178">
        <v>10</v>
      </c>
      <c r="I595" s="19">
        <f t="shared" si="40"/>
        <v>142</v>
      </c>
      <c r="J595" s="172"/>
      <c r="K595" s="173"/>
      <c r="L595" s="173"/>
      <c r="M595" s="288"/>
      <c r="N595" s="173"/>
      <c r="O595" s="373"/>
      <c r="P595" s="373"/>
      <c r="Q595" s="373"/>
      <c r="R595" s="373">
        <f t="shared" si="41"/>
        <v>0</v>
      </c>
      <c r="S595" s="234" t="s">
        <v>842</v>
      </c>
      <c r="T595" s="234" t="s">
        <v>820</v>
      </c>
      <c r="AA595" s="512"/>
    </row>
    <row r="596" spans="1:28" s="166" customFormat="1" ht="57.75" customHeight="1">
      <c r="A596" s="26">
        <v>9</v>
      </c>
      <c r="B596" s="513" t="s">
        <v>552</v>
      </c>
      <c r="C596" s="514"/>
      <c r="D596" s="185" t="s">
        <v>1135</v>
      </c>
      <c r="E596" s="185" t="s">
        <v>57</v>
      </c>
      <c r="F596" s="178">
        <v>120</v>
      </c>
      <c r="G596" s="178">
        <v>12</v>
      </c>
      <c r="H596" s="178">
        <v>10</v>
      </c>
      <c r="I596" s="19">
        <f t="shared" si="40"/>
        <v>142</v>
      </c>
      <c r="J596" s="172"/>
      <c r="K596" s="173"/>
      <c r="L596" s="173"/>
      <c r="M596" s="288"/>
      <c r="N596" s="173"/>
      <c r="O596" s="378">
        <v>30</v>
      </c>
      <c r="P596" s="378">
        <v>1</v>
      </c>
      <c r="Q596" s="378">
        <v>1</v>
      </c>
      <c r="R596" s="29">
        <f t="shared" si="41"/>
        <v>32</v>
      </c>
      <c r="S596" s="234" t="s">
        <v>931</v>
      </c>
      <c r="T596" s="234" t="s">
        <v>820</v>
      </c>
      <c r="AA596" s="512"/>
      <c r="AB596" s="262"/>
    </row>
    <row r="597" spans="1:27" ht="61.5" customHeight="1">
      <c r="A597" s="26">
        <v>10</v>
      </c>
      <c r="B597" s="513" t="s">
        <v>554</v>
      </c>
      <c r="C597" s="514"/>
      <c r="D597" s="185" t="s">
        <v>1092</v>
      </c>
      <c r="E597" s="168" t="s">
        <v>152</v>
      </c>
      <c r="F597" s="178">
        <v>120</v>
      </c>
      <c r="G597" s="178">
        <v>12</v>
      </c>
      <c r="H597" s="178">
        <v>10</v>
      </c>
      <c r="I597" s="19">
        <f t="shared" si="40"/>
        <v>142</v>
      </c>
      <c r="J597" s="172"/>
      <c r="K597" s="173"/>
      <c r="L597" s="173"/>
      <c r="M597" s="288"/>
      <c r="N597" s="173"/>
      <c r="O597" s="378">
        <v>30</v>
      </c>
      <c r="P597" s="378">
        <v>1</v>
      </c>
      <c r="Q597" s="378">
        <v>1</v>
      </c>
      <c r="R597" s="29">
        <f>Q597+P597+O597</f>
        <v>32</v>
      </c>
      <c r="S597" s="23" t="s">
        <v>32</v>
      </c>
      <c r="T597" s="23" t="s">
        <v>844</v>
      </c>
      <c r="AA597" s="512"/>
    </row>
    <row r="598" spans="1:27" ht="45" customHeight="1">
      <c r="A598" s="26">
        <v>11</v>
      </c>
      <c r="B598" s="513" t="s">
        <v>307</v>
      </c>
      <c r="C598" s="514"/>
      <c r="D598" s="185" t="s">
        <v>843</v>
      </c>
      <c r="E598" s="185" t="s">
        <v>138</v>
      </c>
      <c r="F598" s="178">
        <v>80</v>
      </c>
      <c r="G598" s="178">
        <v>8</v>
      </c>
      <c r="H598" s="178">
        <v>10</v>
      </c>
      <c r="I598" s="19">
        <f t="shared" si="40"/>
        <v>98</v>
      </c>
      <c r="J598" s="172"/>
      <c r="K598" s="173"/>
      <c r="L598" s="173"/>
      <c r="M598" s="288"/>
      <c r="N598" s="173"/>
      <c r="O598" s="260"/>
      <c r="P598" s="272">
        <v>2</v>
      </c>
      <c r="Q598" s="272"/>
      <c r="R598" s="258">
        <f t="shared" si="41"/>
        <v>2</v>
      </c>
      <c r="S598" s="23" t="s">
        <v>241</v>
      </c>
      <c r="T598" s="23" t="s">
        <v>932</v>
      </c>
      <c r="AA598" s="295"/>
    </row>
    <row r="599" spans="1:27" ht="44.25" customHeight="1">
      <c r="A599" s="26">
        <v>12</v>
      </c>
      <c r="B599" s="513" t="s">
        <v>747</v>
      </c>
      <c r="C599" s="514"/>
      <c r="D599" s="185" t="s">
        <v>1136</v>
      </c>
      <c r="E599" s="168" t="s">
        <v>152</v>
      </c>
      <c r="F599" s="178">
        <v>120</v>
      </c>
      <c r="G599" s="178">
        <v>12</v>
      </c>
      <c r="H599" s="178">
        <v>10</v>
      </c>
      <c r="I599" s="19">
        <f t="shared" si="40"/>
        <v>142</v>
      </c>
      <c r="J599" s="172"/>
      <c r="K599" s="173"/>
      <c r="L599" s="173"/>
      <c r="M599" s="288"/>
      <c r="N599" s="173"/>
      <c r="O599" s="272">
        <v>45</v>
      </c>
      <c r="P599" s="272">
        <v>2</v>
      </c>
      <c r="Q599" s="272">
        <v>1</v>
      </c>
      <c r="R599" s="258">
        <f t="shared" si="41"/>
        <v>48</v>
      </c>
      <c r="S599" s="23" t="s">
        <v>32</v>
      </c>
      <c r="T599" s="23" t="s">
        <v>844</v>
      </c>
      <c r="AA599" s="187"/>
    </row>
    <row r="600" spans="1:30" ht="51.75" customHeight="1">
      <c r="A600" s="26">
        <v>13</v>
      </c>
      <c r="B600" s="481" t="s">
        <v>1172</v>
      </c>
      <c r="C600" s="482"/>
      <c r="D600" s="185" t="s">
        <v>1136</v>
      </c>
      <c r="E600" s="185" t="s">
        <v>1045</v>
      </c>
      <c r="F600" s="178">
        <v>120</v>
      </c>
      <c r="G600" s="178">
        <v>12</v>
      </c>
      <c r="H600" s="178">
        <v>10</v>
      </c>
      <c r="I600" s="19">
        <f t="shared" si="40"/>
        <v>142</v>
      </c>
      <c r="J600" s="172"/>
      <c r="K600" s="173"/>
      <c r="L600" s="173"/>
      <c r="M600" s="288"/>
      <c r="N600" s="173"/>
      <c r="O600" s="272">
        <v>45</v>
      </c>
      <c r="P600" s="272">
        <v>1.5</v>
      </c>
      <c r="Q600" s="272">
        <v>1</v>
      </c>
      <c r="R600" s="258">
        <f>Q600+P600+O600</f>
        <v>47.5</v>
      </c>
      <c r="S600" s="23" t="s">
        <v>1137</v>
      </c>
      <c r="T600" s="23" t="s">
        <v>1138</v>
      </c>
      <c r="AA600" s="331"/>
      <c r="AB600" s="245"/>
      <c r="AC600" s="215"/>
      <c r="AD600" s="215"/>
    </row>
    <row r="601" spans="1:28" ht="22.5" customHeight="1">
      <c r="A601" s="23"/>
      <c r="B601" s="515" t="s">
        <v>308</v>
      </c>
      <c r="C601" s="515"/>
      <c r="D601" s="515"/>
      <c r="E601" s="147"/>
      <c r="F601" s="23"/>
      <c r="G601" s="23"/>
      <c r="H601" s="23"/>
      <c r="I601" s="23"/>
      <c r="J601" s="23"/>
      <c r="K601" s="97"/>
      <c r="L601" s="97"/>
      <c r="M601" s="97"/>
      <c r="N601" s="20"/>
      <c r="O601" s="97"/>
      <c r="P601" s="97"/>
      <c r="Q601" s="97"/>
      <c r="R601" s="97"/>
      <c r="S601" s="23"/>
      <c r="T601" s="23"/>
      <c r="AA601" s="187"/>
      <c r="AB601" s="164"/>
    </row>
    <row r="602" spans="1:27" ht="12.75" customHeight="1" hidden="1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AA602" s="306"/>
    </row>
    <row r="603" spans="1:27" ht="12.75" customHeight="1" hidden="1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AA603" s="40"/>
    </row>
    <row r="604" spans="1:27" ht="12.75" customHeight="1" hidden="1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AA604" s="40"/>
    </row>
    <row r="605" spans="1:27" ht="12.75" customHeight="1" hidden="1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AA605" s="40"/>
    </row>
    <row r="606" spans="1:27" ht="12.75" customHeight="1" hidden="1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AA606" s="40"/>
    </row>
    <row r="607" spans="1:27" ht="12.75" customHeight="1" hidden="1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AA607" s="40"/>
    </row>
    <row r="608" spans="1:27" ht="12.75" customHeight="1" hidden="1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AA608" s="40"/>
    </row>
    <row r="609" spans="1:27" ht="12.75" customHeight="1" hidden="1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AA609" s="40"/>
    </row>
    <row r="610" spans="1:27" ht="12.75" customHeight="1" hidden="1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AA610" s="40"/>
    </row>
    <row r="611" spans="1:27" ht="12.75" customHeight="1" hidden="1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AA611" s="40"/>
    </row>
    <row r="612" spans="1:27" ht="12.75" customHeight="1" hidden="1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AA612" s="40"/>
    </row>
    <row r="613" spans="1:27" ht="12.75" customHeight="1" hidden="1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AA613" s="40"/>
    </row>
    <row r="614" spans="1:27" ht="12.75" customHeight="1" hidden="1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AA614" s="40"/>
    </row>
    <row r="615" spans="1:27" ht="12.75" customHeight="1" hidden="1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AA615" s="40"/>
    </row>
    <row r="616" spans="1:27" ht="12.75" customHeight="1" hidden="1">
      <c r="A616" s="23"/>
      <c r="B616" s="516"/>
      <c r="C616" s="516"/>
      <c r="D616" s="23"/>
      <c r="E616" s="23"/>
      <c r="F616" s="23"/>
      <c r="G616" s="23"/>
      <c r="H616" s="23"/>
      <c r="I616" s="13"/>
      <c r="J616" s="13"/>
      <c r="K616" s="13"/>
      <c r="L616" s="13"/>
      <c r="M616" s="13"/>
      <c r="N616" s="13"/>
      <c r="O616" s="97"/>
      <c r="P616" s="97"/>
      <c r="Q616" s="97"/>
      <c r="R616" s="97"/>
      <c r="S616" s="23"/>
      <c r="T616" s="23"/>
      <c r="AA616" s="40"/>
    </row>
    <row r="617" spans="1:27" ht="12.75" customHeight="1" hidden="1">
      <c r="A617" s="23"/>
      <c r="B617" s="516"/>
      <c r="C617" s="516"/>
      <c r="D617" s="23"/>
      <c r="E617" s="23"/>
      <c r="F617" s="23"/>
      <c r="G617" s="23"/>
      <c r="H617" s="23"/>
      <c r="I617" s="13"/>
      <c r="J617" s="13"/>
      <c r="K617" s="13"/>
      <c r="L617" s="13"/>
      <c r="M617" s="13"/>
      <c r="N617" s="13"/>
      <c r="O617" s="97"/>
      <c r="P617" s="97"/>
      <c r="Q617" s="97"/>
      <c r="R617" s="97"/>
      <c r="S617" s="23"/>
      <c r="T617" s="23"/>
      <c r="AA617" s="40"/>
    </row>
    <row r="618" spans="1:27" ht="12.75" customHeight="1" hidden="1">
      <c r="A618" s="23"/>
      <c r="B618" s="103"/>
      <c r="C618" s="132"/>
      <c r="D618" s="108"/>
      <c r="E618" s="108"/>
      <c r="F618" s="108"/>
      <c r="G618" s="108"/>
      <c r="H618" s="108"/>
      <c r="I618" s="107"/>
      <c r="J618" s="107"/>
      <c r="K618" s="107"/>
      <c r="L618" s="107"/>
      <c r="M618" s="107"/>
      <c r="N618" s="107"/>
      <c r="O618" s="108"/>
      <c r="P618" s="108"/>
      <c r="Q618" s="108"/>
      <c r="R618" s="108"/>
      <c r="S618" s="108"/>
      <c r="T618" s="108"/>
      <c r="AA618" s="40"/>
    </row>
    <row r="619" spans="1:27" ht="12.75" customHeight="1" hidden="1">
      <c r="A619" s="108"/>
      <c r="B619" s="517"/>
      <c r="C619" s="517"/>
      <c r="D619" s="108"/>
      <c r="E619" s="108"/>
      <c r="F619" s="108"/>
      <c r="G619" s="108"/>
      <c r="H619" s="108"/>
      <c r="I619" s="107"/>
      <c r="J619" s="107"/>
      <c r="K619" s="107"/>
      <c r="L619" s="107"/>
      <c r="M619" s="107"/>
      <c r="N619" s="136"/>
      <c r="O619" s="108"/>
      <c r="P619" s="108"/>
      <c r="Q619" s="108"/>
      <c r="R619" s="108"/>
      <c r="S619" s="108"/>
      <c r="T619" s="108"/>
      <c r="AA619" s="40"/>
    </row>
    <row r="620" spans="1:27" ht="12.75" customHeight="1" hidden="1">
      <c r="A620" s="102"/>
      <c r="B620" s="77"/>
      <c r="C620" s="77"/>
      <c r="D620" s="102"/>
      <c r="E620" s="102"/>
      <c r="F620" s="77"/>
      <c r="G620" s="77"/>
      <c r="H620" s="77"/>
      <c r="I620" s="77"/>
      <c r="J620" s="77"/>
      <c r="K620" s="102"/>
      <c r="L620" s="102"/>
      <c r="M620" s="102"/>
      <c r="N620" s="102"/>
      <c r="O620" s="77"/>
      <c r="P620" s="77"/>
      <c r="Q620" s="77"/>
      <c r="R620" s="77"/>
      <c r="S620" s="103"/>
      <c r="T620" s="103"/>
      <c r="AA620" s="40"/>
    </row>
    <row r="621" spans="1:27" ht="12.75" customHeight="1" hidden="1">
      <c r="A621" s="102"/>
      <c r="B621" s="77"/>
      <c r="C621" s="77"/>
      <c r="D621" s="102"/>
      <c r="E621" s="102"/>
      <c r="F621" s="77"/>
      <c r="G621" s="77"/>
      <c r="H621" s="77"/>
      <c r="I621" s="77"/>
      <c r="J621" s="77"/>
      <c r="K621" s="102"/>
      <c r="L621" s="102"/>
      <c r="M621" s="102"/>
      <c r="N621" s="102"/>
      <c r="O621" s="77"/>
      <c r="P621" s="77"/>
      <c r="Q621" s="77"/>
      <c r="R621" s="77"/>
      <c r="S621" s="103"/>
      <c r="T621" s="103"/>
      <c r="AA621" s="40"/>
    </row>
    <row r="622" spans="1:27" ht="12.75" customHeight="1" hidden="1">
      <c r="A622" s="23"/>
      <c r="B622" s="103"/>
      <c r="C622" s="97"/>
      <c r="D622" s="97"/>
      <c r="E622" s="23"/>
      <c r="F622" s="23"/>
      <c r="G622" s="23"/>
      <c r="H622" s="23"/>
      <c r="I622" s="23"/>
      <c r="J622" s="23"/>
      <c r="K622" s="23"/>
      <c r="L622" s="23"/>
      <c r="M622" s="23"/>
      <c r="N622" s="13"/>
      <c r="O622" s="23"/>
      <c r="P622" s="23"/>
      <c r="Q622" s="23"/>
      <c r="R622" s="121"/>
      <c r="S622" s="23"/>
      <c r="T622" s="23"/>
      <c r="AA622" s="40"/>
    </row>
    <row r="623" spans="1:20" ht="12.75" customHeight="1" hidden="1">
      <c r="A623" s="13"/>
      <c r="B623" s="97"/>
      <c r="C623" s="137"/>
      <c r="D623" s="97"/>
      <c r="E623" s="23"/>
      <c r="F623" s="23"/>
      <c r="G623" s="23"/>
      <c r="H623" s="23"/>
      <c r="I623" s="23"/>
      <c r="J623" s="23"/>
      <c r="K623" s="23"/>
      <c r="L623" s="23"/>
      <c r="M623" s="23"/>
      <c r="N623" s="13"/>
      <c r="O623" s="23"/>
      <c r="P623" s="23"/>
      <c r="Q623" s="23"/>
      <c r="R623" s="121"/>
      <c r="S623" s="23"/>
      <c r="T623" s="23"/>
    </row>
    <row r="624" spans="1:20" ht="12.75" customHeight="1" hidden="1">
      <c r="A624" s="13"/>
      <c r="B624" s="510"/>
      <c r="C624" s="510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20"/>
      <c r="S624" s="13"/>
      <c r="T624" s="13"/>
    </row>
    <row r="625" spans="1:20" ht="12.75" customHeight="1" hidden="1">
      <c r="A625" s="13"/>
      <c r="B625" s="597"/>
      <c r="C625" s="597"/>
      <c r="D625" s="138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</row>
    <row r="626" spans="1:20" ht="12.75" customHeight="1" hidden="1">
      <c r="A626" s="13"/>
      <c r="B626" s="139"/>
      <c r="C626" s="139"/>
      <c r="D626" s="107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</row>
    <row r="627" spans="1:20" ht="12.75" customHeight="1" hidden="1">
      <c r="A627" s="107"/>
      <c r="B627" s="139"/>
      <c r="C627" s="139"/>
      <c r="D627" s="107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</row>
    <row r="628" spans="1:20" ht="12.75" customHeight="1" hidden="1">
      <c r="A628" s="107"/>
      <c r="B628" s="139"/>
      <c r="C628" s="139"/>
      <c r="D628" s="107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</row>
    <row r="629" spans="1:20" ht="12.75" customHeight="1" hidden="1">
      <c r="A629" s="107"/>
      <c r="B629" s="510"/>
      <c r="C629" s="510"/>
      <c r="D629" s="510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44"/>
      <c r="S629" s="13"/>
      <c r="T629" s="13"/>
    </row>
    <row r="630" spans="1:20" ht="12.75" customHeight="1" hidden="1">
      <c r="A630" s="13"/>
      <c r="B630" s="510"/>
      <c r="C630" s="510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20"/>
      <c r="S630" s="13"/>
      <c r="T630" s="13"/>
    </row>
    <row r="631" spans="1:20" ht="12.75" customHeight="1" hidden="1">
      <c r="A631" s="13"/>
      <c r="B631" s="510"/>
      <c r="C631" s="510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20"/>
      <c r="S631" s="13"/>
      <c r="T631" s="13"/>
    </row>
    <row r="632" spans="1:20" ht="12.75" customHeight="1" hidden="1">
      <c r="A632" s="13"/>
      <c r="B632" s="510"/>
      <c r="C632" s="510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20"/>
      <c r="S632" s="13"/>
      <c r="T632" s="13"/>
    </row>
    <row r="633" spans="1:20" ht="12.75" customHeight="1" hidden="1">
      <c r="A633" s="13"/>
      <c r="B633" s="510"/>
      <c r="C633" s="510"/>
      <c r="D633" s="13"/>
      <c r="E633" s="13"/>
      <c r="F633" s="13"/>
      <c r="G633" s="13"/>
      <c r="H633" s="13"/>
      <c r="I633" s="13"/>
      <c r="J633" s="13"/>
      <c r="K633" s="104"/>
      <c r="L633" s="13"/>
      <c r="M633" s="13"/>
      <c r="N633" s="13"/>
      <c r="O633" s="13"/>
      <c r="P633" s="13"/>
      <c r="Q633" s="13"/>
      <c r="R633" s="20"/>
      <c r="S633" s="13"/>
      <c r="T633" s="13"/>
    </row>
    <row r="634" spans="1:20" ht="12.75" customHeight="1" hidden="1">
      <c r="A634" s="13"/>
      <c r="B634" s="510"/>
      <c r="C634" s="510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20"/>
      <c r="S634" s="13"/>
      <c r="T634" s="13"/>
    </row>
    <row r="635" spans="1:20" ht="12.75" customHeight="1" hidden="1">
      <c r="A635" s="13"/>
      <c r="B635" s="510"/>
      <c r="C635" s="510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20"/>
      <c r="S635" s="13"/>
      <c r="T635" s="13"/>
    </row>
    <row r="636" spans="1:20" ht="12.75" customHeight="1" hidden="1">
      <c r="A636" s="1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3"/>
      <c r="T636" s="13"/>
    </row>
    <row r="637" spans="1:20" ht="12.75" customHeight="1" hidden="1">
      <c r="A637" s="1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3"/>
      <c r="T637" s="13"/>
    </row>
    <row r="638" spans="1:20" ht="12.75" customHeight="1" hidden="1">
      <c r="A638" s="48">
        <v>1</v>
      </c>
      <c r="B638" s="511" t="s">
        <v>748</v>
      </c>
      <c r="C638" s="511"/>
      <c r="D638" s="180" t="s">
        <v>749</v>
      </c>
      <c r="E638" s="237" t="s">
        <v>152</v>
      </c>
      <c r="F638" s="103"/>
      <c r="G638" s="103"/>
      <c r="H638" s="103"/>
      <c r="I638" s="103"/>
      <c r="J638" s="103"/>
      <c r="K638" s="103"/>
      <c r="L638" s="103"/>
      <c r="M638" s="288"/>
      <c r="N638" s="103"/>
      <c r="O638" s="103"/>
      <c r="P638" s="103"/>
      <c r="Q638" s="103"/>
      <c r="R638" s="312">
        <f>Q638+P638+O638</f>
        <v>0</v>
      </c>
      <c r="S638" s="13" t="s">
        <v>277</v>
      </c>
      <c r="T638" s="13" t="s">
        <v>928</v>
      </c>
    </row>
    <row r="639" spans="1:20" ht="72.75" customHeight="1">
      <c r="A639" s="48">
        <v>1</v>
      </c>
      <c r="B639" s="511" t="s">
        <v>750</v>
      </c>
      <c r="C639" s="511"/>
      <c r="D639" s="301" t="s">
        <v>751</v>
      </c>
      <c r="E639" s="237" t="s">
        <v>152</v>
      </c>
      <c r="F639" s="10">
        <v>120</v>
      </c>
      <c r="G639" s="10">
        <v>6</v>
      </c>
      <c r="H639" s="10">
        <v>20</v>
      </c>
      <c r="I639" s="10">
        <f>H639+G639+F639</f>
        <v>146</v>
      </c>
      <c r="J639" s="103"/>
      <c r="K639" s="103"/>
      <c r="L639" s="103"/>
      <c r="M639" s="288"/>
      <c r="N639" s="103"/>
      <c r="O639" s="102"/>
      <c r="P639" s="102"/>
      <c r="Q639" s="102"/>
      <c r="R639" s="408">
        <f aca="true" t="shared" si="42" ref="R639:R650">Q639+P639+O639</f>
        <v>0</v>
      </c>
      <c r="S639" s="13" t="s">
        <v>277</v>
      </c>
      <c r="T639" s="13" t="s">
        <v>928</v>
      </c>
    </row>
    <row r="640" spans="1:20" ht="72.75" customHeight="1">
      <c r="A640" s="48">
        <v>2</v>
      </c>
      <c r="B640" s="511" t="s">
        <v>752</v>
      </c>
      <c r="C640" s="511"/>
      <c r="D640" s="180" t="s">
        <v>753</v>
      </c>
      <c r="E640" s="303" t="s">
        <v>41</v>
      </c>
      <c r="F640" s="10">
        <v>120</v>
      </c>
      <c r="G640" s="10">
        <v>6</v>
      </c>
      <c r="H640" s="10">
        <v>20</v>
      </c>
      <c r="I640" s="10">
        <f aca="true" t="shared" si="43" ref="I640:I650">H640+G640+F640</f>
        <v>146</v>
      </c>
      <c r="J640" s="103"/>
      <c r="K640" s="103"/>
      <c r="L640" s="103"/>
      <c r="M640" s="288"/>
      <c r="N640" s="103"/>
      <c r="O640" s="102"/>
      <c r="P640" s="102"/>
      <c r="Q640" s="102"/>
      <c r="R640" s="408">
        <f t="shared" si="42"/>
        <v>0</v>
      </c>
      <c r="S640" s="13" t="s">
        <v>277</v>
      </c>
      <c r="T640" s="13" t="s">
        <v>929</v>
      </c>
    </row>
    <row r="641" spans="1:20" ht="37.5" customHeight="1">
      <c r="A641" s="48">
        <v>3</v>
      </c>
      <c r="B641" s="481" t="s">
        <v>828</v>
      </c>
      <c r="C641" s="482"/>
      <c r="D641" s="180" t="s">
        <v>557</v>
      </c>
      <c r="E641" s="304" t="s">
        <v>153</v>
      </c>
      <c r="F641" s="10">
        <v>100</v>
      </c>
      <c r="G641" s="10">
        <v>5</v>
      </c>
      <c r="H641" s="10">
        <v>20</v>
      </c>
      <c r="I641" s="10">
        <f t="shared" si="43"/>
        <v>125</v>
      </c>
      <c r="J641" s="103"/>
      <c r="K641" s="103"/>
      <c r="L641" s="103"/>
      <c r="M641" s="288"/>
      <c r="N641" s="103"/>
      <c r="O641" s="102"/>
      <c r="P641" s="102"/>
      <c r="Q641" s="102"/>
      <c r="R641" s="408">
        <f t="shared" si="42"/>
        <v>0</v>
      </c>
      <c r="S641" s="13" t="s">
        <v>827</v>
      </c>
      <c r="T641" s="13" t="s">
        <v>829</v>
      </c>
    </row>
    <row r="642" spans="1:20" ht="37.5" customHeight="1">
      <c r="A642" s="48">
        <v>4</v>
      </c>
      <c r="B642" s="511" t="s">
        <v>556</v>
      </c>
      <c r="C642" s="511"/>
      <c r="D642" s="375" t="s">
        <v>1139</v>
      </c>
      <c r="E642" s="105" t="s">
        <v>150</v>
      </c>
      <c r="F642" s="10">
        <v>100</v>
      </c>
      <c r="G642" s="10">
        <v>5</v>
      </c>
      <c r="H642" s="10">
        <v>20</v>
      </c>
      <c r="I642" s="10">
        <f t="shared" si="43"/>
        <v>125</v>
      </c>
      <c r="J642" s="103"/>
      <c r="K642" s="103"/>
      <c r="L642" s="103"/>
      <c r="M642" s="288"/>
      <c r="N642" s="103"/>
      <c r="O642" s="102"/>
      <c r="P642" s="102"/>
      <c r="Q642" s="102"/>
      <c r="R642" s="408">
        <f>Q642+P642+O642</f>
        <v>0</v>
      </c>
      <c r="S642" s="13" t="s">
        <v>224</v>
      </c>
      <c r="T642" s="13" t="s">
        <v>833</v>
      </c>
    </row>
    <row r="643" spans="1:20" ht="34.5" customHeight="1">
      <c r="A643" s="48">
        <v>5</v>
      </c>
      <c r="B643" s="481" t="s">
        <v>1163</v>
      </c>
      <c r="C643" s="482"/>
      <c r="D643" s="375" t="s">
        <v>558</v>
      </c>
      <c r="E643" s="105" t="s">
        <v>103</v>
      </c>
      <c r="F643" s="10">
        <v>120</v>
      </c>
      <c r="G643" s="10">
        <v>6</v>
      </c>
      <c r="H643" s="10">
        <v>20</v>
      </c>
      <c r="I643" s="10">
        <f t="shared" si="43"/>
        <v>146</v>
      </c>
      <c r="J643" s="103"/>
      <c r="K643" s="103"/>
      <c r="L643" s="103"/>
      <c r="M643" s="288"/>
      <c r="N643" s="103"/>
      <c r="O643" s="105">
        <v>28</v>
      </c>
      <c r="P643" s="105">
        <v>2</v>
      </c>
      <c r="Q643" s="105">
        <v>1</v>
      </c>
      <c r="R643" s="408">
        <f t="shared" si="42"/>
        <v>31</v>
      </c>
      <c r="S643" s="13" t="s">
        <v>241</v>
      </c>
      <c r="T643" s="13" t="s">
        <v>836</v>
      </c>
    </row>
    <row r="644" spans="1:20" ht="34.5" customHeight="1">
      <c r="A644" s="48">
        <v>6</v>
      </c>
      <c r="B644" s="481" t="s">
        <v>756</v>
      </c>
      <c r="C644" s="482"/>
      <c r="D644" s="375" t="s">
        <v>559</v>
      </c>
      <c r="E644" s="105" t="s">
        <v>103</v>
      </c>
      <c r="F644" s="10">
        <v>120</v>
      </c>
      <c r="G644" s="10">
        <v>6</v>
      </c>
      <c r="H644" s="10">
        <v>20</v>
      </c>
      <c r="I644" s="10">
        <f t="shared" si="43"/>
        <v>146</v>
      </c>
      <c r="J644" s="103"/>
      <c r="K644" s="103"/>
      <c r="L644" s="103"/>
      <c r="M644" s="288"/>
      <c r="N644" s="103"/>
      <c r="O644" s="102"/>
      <c r="P644" s="102"/>
      <c r="Q644" s="102"/>
      <c r="R644" s="408">
        <f>Q644+P644+O644</f>
        <v>0</v>
      </c>
      <c r="S644" s="13" t="s">
        <v>121</v>
      </c>
      <c r="T644" s="13" t="s">
        <v>836</v>
      </c>
    </row>
    <row r="645" spans="1:27" ht="48" customHeight="1">
      <c r="A645" s="10">
        <v>7</v>
      </c>
      <c r="B645" s="620" t="s">
        <v>350</v>
      </c>
      <c r="C645" s="620"/>
      <c r="D645" s="180" t="s">
        <v>834</v>
      </c>
      <c r="E645" s="105" t="s">
        <v>150</v>
      </c>
      <c r="F645" s="10">
        <v>120</v>
      </c>
      <c r="G645" s="10">
        <v>6</v>
      </c>
      <c r="H645" s="10">
        <v>20</v>
      </c>
      <c r="I645" s="10">
        <f t="shared" si="43"/>
        <v>146</v>
      </c>
      <c r="J645" s="103"/>
      <c r="K645" s="103"/>
      <c r="L645" s="103"/>
      <c r="M645" s="288"/>
      <c r="N645" s="103"/>
      <c r="O645" s="102"/>
      <c r="P645" s="105">
        <v>2</v>
      </c>
      <c r="Q645" s="105">
        <v>1</v>
      </c>
      <c r="R645" s="408">
        <f t="shared" si="42"/>
        <v>3</v>
      </c>
      <c r="S645" s="13" t="s">
        <v>1141</v>
      </c>
      <c r="T645" s="13" t="s">
        <v>833</v>
      </c>
      <c r="AA645" s="187"/>
    </row>
    <row r="646" spans="1:27" ht="52.5" customHeight="1">
      <c r="A646" s="10">
        <v>8</v>
      </c>
      <c r="B646" s="608" t="s">
        <v>1019</v>
      </c>
      <c r="C646" s="609"/>
      <c r="D646" s="366" t="s">
        <v>1061</v>
      </c>
      <c r="E646" s="105" t="s">
        <v>41</v>
      </c>
      <c r="F646" s="10">
        <v>120</v>
      </c>
      <c r="G646" s="10">
        <v>6</v>
      </c>
      <c r="H646" s="10">
        <v>20</v>
      </c>
      <c r="I646" s="10">
        <f t="shared" si="43"/>
        <v>146</v>
      </c>
      <c r="J646" s="103"/>
      <c r="K646" s="103"/>
      <c r="L646" s="103"/>
      <c r="M646" s="288"/>
      <c r="N646" s="103"/>
      <c r="O646" s="105">
        <v>28</v>
      </c>
      <c r="P646" s="105">
        <v>2</v>
      </c>
      <c r="Q646" s="105">
        <v>1</v>
      </c>
      <c r="R646" s="408">
        <f t="shared" si="42"/>
        <v>31</v>
      </c>
      <c r="S646" s="13" t="s">
        <v>241</v>
      </c>
      <c r="T646" s="13" t="s">
        <v>837</v>
      </c>
      <c r="AA646" s="187"/>
    </row>
    <row r="647" spans="1:27" ht="52.5" customHeight="1">
      <c r="A647" s="10">
        <v>9</v>
      </c>
      <c r="B647" s="511" t="s">
        <v>555</v>
      </c>
      <c r="C647" s="511"/>
      <c r="D647" s="180" t="s">
        <v>835</v>
      </c>
      <c r="E647" s="105" t="s">
        <v>152</v>
      </c>
      <c r="F647" s="10">
        <v>120</v>
      </c>
      <c r="G647" s="10">
        <v>6</v>
      </c>
      <c r="H647" s="10">
        <v>20</v>
      </c>
      <c r="I647" s="10">
        <f>H647+G647+F647</f>
        <v>146</v>
      </c>
      <c r="J647" s="103"/>
      <c r="K647" s="103"/>
      <c r="L647" s="103"/>
      <c r="M647" s="288"/>
      <c r="N647" s="103"/>
      <c r="O647" s="102"/>
      <c r="P647" s="102"/>
      <c r="Q647" s="102"/>
      <c r="R647" s="408">
        <f>Q647+P647+O647</f>
        <v>0</v>
      </c>
      <c r="S647" s="13" t="s">
        <v>830</v>
      </c>
      <c r="T647" s="13" t="s">
        <v>831</v>
      </c>
      <c r="AA647" s="187"/>
    </row>
    <row r="648" spans="1:27" ht="48" customHeight="1">
      <c r="A648" s="10">
        <v>10</v>
      </c>
      <c r="B648" s="481" t="s">
        <v>755</v>
      </c>
      <c r="C648" s="506"/>
      <c r="D648" s="180" t="s">
        <v>754</v>
      </c>
      <c r="E648" s="257" t="s">
        <v>153</v>
      </c>
      <c r="F648" s="10">
        <v>120</v>
      </c>
      <c r="G648" s="10">
        <v>6</v>
      </c>
      <c r="H648" s="10">
        <v>20</v>
      </c>
      <c r="I648" s="10">
        <f t="shared" si="43"/>
        <v>146</v>
      </c>
      <c r="J648" s="103"/>
      <c r="K648" s="103"/>
      <c r="L648" s="103"/>
      <c r="M648" s="288"/>
      <c r="N648" s="103"/>
      <c r="O648" s="102"/>
      <c r="P648" s="102"/>
      <c r="Q648" s="102"/>
      <c r="R648" s="408">
        <f t="shared" si="42"/>
        <v>0</v>
      </c>
      <c r="S648" s="13" t="s">
        <v>827</v>
      </c>
      <c r="T648" s="13" t="s">
        <v>829</v>
      </c>
      <c r="AA648" s="313"/>
    </row>
    <row r="649" spans="1:27" ht="44.25" customHeight="1">
      <c r="A649" s="10">
        <v>11</v>
      </c>
      <c r="B649" s="511" t="s">
        <v>560</v>
      </c>
      <c r="C649" s="511"/>
      <c r="D649" s="180" t="s">
        <v>1140</v>
      </c>
      <c r="E649" s="305" t="s">
        <v>152</v>
      </c>
      <c r="F649" s="10">
        <v>120</v>
      </c>
      <c r="G649" s="10">
        <v>6</v>
      </c>
      <c r="H649" s="10">
        <v>20</v>
      </c>
      <c r="I649" s="10">
        <f t="shared" si="43"/>
        <v>146</v>
      </c>
      <c r="J649" s="103"/>
      <c r="K649" s="103"/>
      <c r="L649" s="103"/>
      <c r="M649" s="288"/>
      <c r="N649" s="103"/>
      <c r="O649" s="102"/>
      <c r="P649" s="102"/>
      <c r="Q649" s="102"/>
      <c r="R649" s="408">
        <f t="shared" si="42"/>
        <v>0</v>
      </c>
      <c r="S649" s="13" t="s">
        <v>830</v>
      </c>
      <c r="T649" s="13" t="s">
        <v>831</v>
      </c>
      <c r="AA649" s="187"/>
    </row>
    <row r="650" spans="1:27" ht="40.5" customHeight="1">
      <c r="A650" s="48">
        <v>12</v>
      </c>
      <c r="B650" s="511" t="s">
        <v>826</v>
      </c>
      <c r="C650" s="511"/>
      <c r="D650" s="180" t="s">
        <v>38</v>
      </c>
      <c r="E650" s="182" t="s">
        <v>38</v>
      </c>
      <c r="F650" s="10">
        <v>120</v>
      </c>
      <c r="G650" s="10">
        <v>6</v>
      </c>
      <c r="H650" s="10">
        <v>20</v>
      </c>
      <c r="I650" s="10">
        <f t="shared" si="43"/>
        <v>146</v>
      </c>
      <c r="J650" s="103"/>
      <c r="K650" s="103"/>
      <c r="L650" s="103"/>
      <c r="M650" s="288"/>
      <c r="N650" s="103"/>
      <c r="O650" s="102"/>
      <c r="P650" s="105">
        <v>10</v>
      </c>
      <c r="Q650" s="102"/>
      <c r="R650" s="408">
        <f t="shared" si="42"/>
        <v>10</v>
      </c>
      <c r="S650" s="13" t="s">
        <v>832</v>
      </c>
      <c r="T650" s="13" t="s">
        <v>832</v>
      </c>
      <c r="AA650" s="187"/>
    </row>
    <row r="651" spans="1:27" ht="26.25" customHeight="1">
      <c r="A651" s="13"/>
      <c r="B651" s="518" t="s">
        <v>310</v>
      </c>
      <c r="C651" s="518"/>
      <c r="D651" s="518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20"/>
      <c r="S651" s="13"/>
      <c r="T651" s="13"/>
      <c r="AA651" s="244"/>
    </row>
    <row r="652" spans="1:20" ht="12.75" customHeight="1" hidden="1">
      <c r="A652" s="13"/>
      <c r="B652" s="516"/>
      <c r="C652" s="516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99"/>
      <c r="O652" s="13"/>
      <c r="P652" s="13"/>
      <c r="Q652" s="13"/>
      <c r="R652" s="44"/>
      <c r="S652" s="13"/>
      <c r="T652" s="13"/>
    </row>
    <row r="653" spans="1:20" ht="12.75" customHeight="1" hidden="1">
      <c r="A653" s="13"/>
      <c r="B653" s="517"/>
      <c r="C653" s="517"/>
      <c r="D653" s="107"/>
      <c r="E653" s="107"/>
      <c r="F653" s="107"/>
      <c r="G653" s="107"/>
      <c r="H653" s="107"/>
      <c r="I653" s="107"/>
      <c r="J653" s="107"/>
      <c r="K653" s="13"/>
      <c r="L653" s="13"/>
      <c r="M653" s="13"/>
      <c r="N653" s="99"/>
      <c r="O653" s="13"/>
      <c r="P653" s="13"/>
      <c r="Q653" s="13"/>
      <c r="R653" s="20"/>
      <c r="S653" s="107"/>
      <c r="T653" s="107"/>
    </row>
    <row r="654" spans="1:20" ht="12.75" customHeight="1" hidden="1">
      <c r="A654" s="13">
        <v>9</v>
      </c>
      <c r="B654" s="522" t="s">
        <v>311</v>
      </c>
      <c r="C654" s="522"/>
      <c r="D654" s="107" t="s">
        <v>312</v>
      </c>
      <c r="E654" s="107" t="s">
        <v>41</v>
      </c>
      <c r="F654" s="107"/>
      <c r="G654" s="107"/>
      <c r="H654" s="107"/>
      <c r="I654" s="107"/>
      <c r="J654" s="107"/>
      <c r="K654" s="13"/>
      <c r="L654" s="13"/>
      <c r="M654" s="13"/>
      <c r="N654" s="99">
        <v>5.4</v>
      </c>
      <c r="O654" s="13">
        <v>38.6</v>
      </c>
      <c r="P654" s="13">
        <v>8.6</v>
      </c>
      <c r="Q654" s="13">
        <v>3.5</v>
      </c>
      <c r="R654" s="20">
        <v>56.1</v>
      </c>
      <c r="S654" s="107" t="s">
        <v>313</v>
      </c>
      <c r="T654" s="107"/>
    </row>
    <row r="655" spans="1:20" ht="12.75" customHeight="1" hidden="1">
      <c r="A655" s="23"/>
      <c r="B655" s="519" t="s">
        <v>314</v>
      </c>
      <c r="C655" s="519"/>
      <c r="D655" s="13" t="s">
        <v>315</v>
      </c>
      <c r="E655" s="13" t="s">
        <v>41</v>
      </c>
      <c r="F655" s="13">
        <v>100</v>
      </c>
      <c r="G655" s="13">
        <v>6</v>
      </c>
      <c r="H655" s="13">
        <v>20</v>
      </c>
      <c r="I655" s="13">
        <v>126</v>
      </c>
      <c r="J655" s="13"/>
      <c r="K655" s="13"/>
      <c r="L655" s="13"/>
      <c r="M655" s="13"/>
      <c r="N655" s="99"/>
      <c r="O655" s="44"/>
      <c r="P655" s="13"/>
      <c r="Q655" s="13"/>
      <c r="R655" s="44"/>
      <c r="S655" s="13" t="s">
        <v>316</v>
      </c>
      <c r="T655" s="13" t="s">
        <v>316</v>
      </c>
    </row>
    <row r="656" spans="1:21" ht="12.75" customHeight="1" hidden="1">
      <c r="A656" s="23"/>
      <c r="B656" s="523" t="s">
        <v>317</v>
      </c>
      <c r="C656" s="523"/>
      <c r="D656" s="23" t="s">
        <v>318</v>
      </c>
      <c r="E656" s="23" t="s">
        <v>38</v>
      </c>
      <c r="F656" s="23">
        <v>34</v>
      </c>
      <c r="G656" s="23">
        <v>4</v>
      </c>
      <c r="H656" s="23">
        <v>2</v>
      </c>
      <c r="I656" s="23">
        <v>40</v>
      </c>
      <c r="J656" s="23"/>
      <c r="K656" s="23"/>
      <c r="L656" s="23"/>
      <c r="M656" s="23"/>
      <c r="N656" s="99"/>
      <c r="O656" s="23"/>
      <c r="P656" s="23"/>
      <c r="Q656" s="23"/>
      <c r="R656" s="121"/>
      <c r="S656" s="23" t="s">
        <v>319</v>
      </c>
      <c r="T656" s="23"/>
      <c r="U656" s="63">
        <v>20</v>
      </c>
    </row>
    <row r="657" spans="1:20" ht="12.75" customHeight="1" hidden="1">
      <c r="A657" s="23"/>
      <c r="B657" s="519" t="s">
        <v>320</v>
      </c>
      <c r="C657" s="519"/>
      <c r="D657" s="23" t="s">
        <v>321</v>
      </c>
      <c r="E657" s="23" t="s">
        <v>41</v>
      </c>
      <c r="F657" s="23">
        <v>80</v>
      </c>
      <c r="G657" s="23">
        <v>4</v>
      </c>
      <c r="H657" s="23">
        <v>11</v>
      </c>
      <c r="I657" s="23">
        <v>95</v>
      </c>
      <c r="J657" s="23"/>
      <c r="K657" s="23"/>
      <c r="L657" s="23"/>
      <c r="M657" s="23"/>
      <c r="N657" s="99">
        <v>5.4</v>
      </c>
      <c r="O657" s="23">
        <v>24.4</v>
      </c>
      <c r="P657" s="23">
        <v>8.6</v>
      </c>
      <c r="Q657" s="23">
        <v>3.5</v>
      </c>
      <c r="R657" s="97">
        <v>41.9</v>
      </c>
      <c r="S657" s="13" t="s">
        <v>290</v>
      </c>
      <c r="T657" s="23" t="s">
        <v>322</v>
      </c>
    </row>
    <row r="658" spans="1:20" ht="12.75" customHeight="1" hidden="1">
      <c r="A658" s="23"/>
      <c r="B658" s="510" t="s">
        <v>127</v>
      </c>
      <c r="C658" s="510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99">
        <v>5.4</v>
      </c>
      <c r="O658" s="23">
        <v>38.6</v>
      </c>
      <c r="P658" s="23">
        <v>8.6</v>
      </c>
      <c r="Q658" s="23">
        <v>3.5</v>
      </c>
      <c r="R658" s="121">
        <v>56.1</v>
      </c>
      <c r="S658" s="23"/>
      <c r="T658" s="23"/>
    </row>
    <row r="659" spans="1:20" ht="12.75" customHeight="1" hidden="1">
      <c r="A659" s="23"/>
      <c r="B659" s="510" t="s">
        <v>128</v>
      </c>
      <c r="C659" s="510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99"/>
      <c r="O659" s="23"/>
      <c r="P659" s="23"/>
      <c r="Q659" s="23"/>
      <c r="R659" s="121"/>
      <c r="S659" s="23"/>
      <c r="T659" s="23"/>
    </row>
    <row r="660" spans="1:20" ht="12.75" customHeight="1" hidden="1">
      <c r="A660" s="23"/>
      <c r="B660" s="510" t="s">
        <v>129</v>
      </c>
      <c r="C660" s="510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99"/>
      <c r="O660" s="23"/>
      <c r="P660" s="23"/>
      <c r="Q660" s="23"/>
      <c r="R660" s="121"/>
      <c r="S660" s="23"/>
      <c r="T660" s="23"/>
    </row>
    <row r="661" spans="1:20" ht="12.75" customHeight="1" hidden="1">
      <c r="A661" s="23"/>
      <c r="B661" s="510" t="s">
        <v>130</v>
      </c>
      <c r="C661" s="510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99">
        <v>5.4</v>
      </c>
      <c r="O661" s="23">
        <v>24.4</v>
      </c>
      <c r="P661" s="23">
        <v>8.6</v>
      </c>
      <c r="Q661" s="23">
        <v>3.5</v>
      </c>
      <c r="R661" s="121">
        <v>41.9</v>
      </c>
      <c r="S661" s="23"/>
      <c r="T661" s="23"/>
    </row>
    <row r="662" spans="1:20" ht="12.75" customHeight="1" hidden="1">
      <c r="A662" s="23"/>
      <c r="B662" s="516" t="s">
        <v>104</v>
      </c>
      <c r="C662" s="516"/>
      <c r="D662" s="13"/>
      <c r="E662" s="13"/>
      <c r="F662" s="13"/>
      <c r="G662" s="13"/>
      <c r="H662" s="13"/>
      <c r="I662" s="13"/>
      <c r="J662" s="13"/>
      <c r="K662" s="20"/>
      <c r="L662" s="20"/>
      <c r="M662" s="20"/>
      <c r="N662" s="130">
        <v>10.8</v>
      </c>
      <c r="O662" s="97">
        <v>63</v>
      </c>
      <c r="P662" s="97">
        <v>17.2</v>
      </c>
      <c r="Q662" s="97">
        <v>7</v>
      </c>
      <c r="R662" s="109">
        <v>98</v>
      </c>
      <c r="S662" s="23"/>
      <c r="T662" s="23"/>
    </row>
    <row r="663" spans="1:20" ht="12.75" customHeight="1" hidden="1">
      <c r="A663" s="13"/>
      <c r="B663" s="516"/>
      <c r="C663" s="516"/>
      <c r="D663" s="13"/>
      <c r="E663" s="13"/>
      <c r="F663" s="13"/>
      <c r="G663" s="13"/>
      <c r="H663" s="13"/>
      <c r="I663" s="13"/>
      <c r="J663" s="13"/>
      <c r="K663" s="140"/>
      <c r="L663" s="20"/>
      <c r="M663" s="20"/>
      <c r="N663" s="97"/>
      <c r="O663" s="97"/>
      <c r="P663" s="97"/>
      <c r="Q663" s="97"/>
      <c r="R663" s="97">
        <f>SUM(R624:R662)</f>
        <v>369</v>
      </c>
      <c r="S663" s="141"/>
      <c r="T663" s="23"/>
    </row>
    <row r="664" spans="1:20" ht="12.75" customHeight="1" hidden="1">
      <c r="A664" s="98"/>
      <c r="B664" s="598" t="s">
        <v>323</v>
      </c>
      <c r="C664" s="598"/>
      <c r="D664" s="13"/>
      <c r="E664" s="13"/>
      <c r="F664" s="13"/>
      <c r="G664" s="13"/>
      <c r="H664" s="13"/>
      <c r="I664" s="13"/>
      <c r="J664" s="13"/>
      <c r="K664" s="140"/>
      <c r="L664" s="20"/>
      <c r="M664" s="20"/>
      <c r="N664" s="20"/>
      <c r="O664" s="20"/>
      <c r="P664" s="20"/>
      <c r="Q664" s="20"/>
      <c r="R664" s="20"/>
      <c r="S664" s="140"/>
      <c r="T664" s="13"/>
    </row>
    <row r="665" spans="1:20" ht="12.75" customHeight="1" hidden="1">
      <c r="A665" s="142"/>
      <c r="B665" s="142"/>
      <c r="C665" s="142"/>
      <c r="D665" s="142"/>
      <c r="E665" s="142"/>
      <c r="F665" s="142"/>
      <c r="G665" s="142"/>
      <c r="H665" s="142"/>
      <c r="I665" s="142"/>
      <c r="J665" s="142"/>
      <c r="K665" s="142"/>
      <c r="L665" s="142"/>
      <c r="M665" s="142"/>
      <c r="N665" s="142"/>
      <c r="O665" s="142"/>
      <c r="P665" s="142"/>
      <c r="Q665" s="142"/>
      <c r="R665" s="142"/>
      <c r="S665" s="142"/>
      <c r="T665" s="142"/>
    </row>
    <row r="666" spans="1:20" ht="12.75" customHeight="1" hidden="1">
      <c r="A666" s="142"/>
      <c r="B666" s="142"/>
      <c r="C666" s="142"/>
      <c r="D666" s="142"/>
      <c r="E666" s="142"/>
      <c r="F666" s="142"/>
      <c r="G666" s="142"/>
      <c r="H666" s="142"/>
      <c r="I666" s="142"/>
      <c r="J666" s="142"/>
      <c r="K666" s="142"/>
      <c r="L666" s="142"/>
      <c r="M666" s="142"/>
      <c r="N666" s="142"/>
      <c r="O666" s="142"/>
      <c r="P666" s="142"/>
      <c r="Q666" s="142"/>
      <c r="R666" s="142"/>
      <c r="S666" s="142"/>
      <c r="T666" s="142"/>
    </row>
    <row r="667" spans="1:20" ht="12.75" customHeight="1" hidden="1">
      <c r="A667" s="142"/>
      <c r="B667" s="142"/>
      <c r="C667" s="142"/>
      <c r="D667" s="142"/>
      <c r="E667" s="142"/>
      <c r="F667" s="142"/>
      <c r="G667" s="142"/>
      <c r="H667" s="142"/>
      <c r="I667" s="142"/>
      <c r="J667" s="142"/>
      <c r="K667" s="142"/>
      <c r="L667" s="142"/>
      <c r="M667" s="142"/>
      <c r="N667" s="142"/>
      <c r="O667" s="142"/>
      <c r="P667" s="142"/>
      <c r="Q667" s="142"/>
      <c r="R667" s="142"/>
      <c r="S667" s="142"/>
      <c r="T667" s="142"/>
    </row>
    <row r="668" spans="1:20" ht="12.75" customHeight="1" hidden="1">
      <c r="A668" s="142"/>
      <c r="B668" s="142"/>
      <c r="C668" s="142"/>
      <c r="D668" s="142"/>
      <c r="E668" s="142"/>
      <c r="F668" s="142"/>
      <c r="G668" s="142"/>
      <c r="H668" s="142"/>
      <c r="I668" s="142"/>
      <c r="J668" s="142"/>
      <c r="K668" s="142"/>
      <c r="L668" s="142"/>
      <c r="M668" s="142"/>
      <c r="N668" s="142"/>
      <c r="O668" s="142"/>
      <c r="P668" s="142"/>
      <c r="Q668" s="142"/>
      <c r="R668" s="142"/>
      <c r="S668" s="142"/>
      <c r="T668" s="142"/>
    </row>
    <row r="669" spans="1:20" ht="12.75" customHeight="1" hidden="1">
      <c r="A669" s="142"/>
      <c r="B669" s="142"/>
      <c r="C669" s="142"/>
      <c r="D669" s="142"/>
      <c r="E669" s="142"/>
      <c r="F669" s="142"/>
      <c r="G669" s="142"/>
      <c r="H669" s="142"/>
      <c r="I669" s="142"/>
      <c r="J669" s="142"/>
      <c r="K669" s="142"/>
      <c r="L669" s="142"/>
      <c r="M669" s="142"/>
      <c r="N669" s="142"/>
      <c r="O669" s="142"/>
      <c r="P669" s="142"/>
      <c r="Q669" s="142"/>
      <c r="R669" s="142"/>
      <c r="S669" s="142"/>
      <c r="T669" s="142"/>
    </row>
    <row r="670" spans="1:20" ht="12.75" customHeight="1" hidden="1">
      <c r="A670" s="142"/>
      <c r="B670" s="142"/>
      <c r="C670" s="142"/>
      <c r="D670" s="142"/>
      <c r="E670" s="142"/>
      <c r="F670" s="142"/>
      <c r="G670" s="142"/>
      <c r="H670" s="142"/>
      <c r="I670" s="142"/>
      <c r="J670" s="142"/>
      <c r="K670" s="142"/>
      <c r="L670" s="142"/>
      <c r="M670" s="142"/>
      <c r="N670" s="142"/>
      <c r="O670" s="142"/>
      <c r="P670" s="142"/>
      <c r="Q670" s="142"/>
      <c r="R670" s="142"/>
      <c r="S670" s="142"/>
      <c r="T670" s="142"/>
    </row>
    <row r="671" spans="1:20" ht="12.75" customHeight="1" hidden="1">
      <c r="A671" s="142"/>
      <c r="B671" s="142"/>
      <c r="C671" s="142"/>
      <c r="D671" s="142"/>
      <c r="E671" s="142"/>
      <c r="F671" s="142"/>
      <c r="G671" s="142"/>
      <c r="H671" s="142"/>
      <c r="I671" s="142"/>
      <c r="J671" s="142"/>
      <c r="K671" s="142"/>
      <c r="L671" s="142"/>
      <c r="M671" s="142"/>
      <c r="N671" s="142"/>
      <c r="O671" s="142"/>
      <c r="P671" s="142"/>
      <c r="Q671" s="142"/>
      <c r="R671" s="142"/>
      <c r="S671" s="142"/>
      <c r="T671" s="142"/>
    </row>
    <row r="672" spans="1:20" ht="12.75" customHeight="1" hidden="1">
      <c r="A672" s="142"/>
      <c r="B672" s="142"/>
      <c r="C672" s="142"/>
      <c r="D672" s="142"/>
      <c r="E672" s="142"/>
      <c r="F672" s="142"/>
      <c r="G672" s="142"/>
      <c r="H672" s="142"/>
      <c r="I672" s="142"/>
      <c r="J672" s="142"/>
      <c r="K672" s="142"/>
      <c r="L672" s="142"/>
      <c r="M672" s="142"/>
      <c r="N672" s="142"/>
      <c r="O672" s="142"/>
      <c r="P672" s="142"/>
      <c r="Q672" s="142"/>
      <c r="R672" s="142"/>
      <c r="S672" s="142"/>
      <c r="T672" s="142"/>
    </row>
    <row r="673" spans="1:21" ht="12.75" customHeight="1" hidden="1">
      <c r="A673" s="142"/>
      <c r="B673" s="142"/>
      <c r="C673" s="142"/>
      <c r="D673" s="142"/>
      <c r="E673" s="142"/>
      <c r="F673" s="142"/>
      <c r="G673" s="142"/>
      <c r="H673" s="142"/>
      <c r="I673" s="142"/>
      <c r="J673" s="142"/>
      <c r="K673" s="142"/>
      <c r="L673" s="142"/>
      <c r="M673" s="142"/>
      <c r="N673" s="142"/>
      <c r="O673" s="142"/>
      <c r="P673" s="142"/>
      <c r="Q673" s="142"/>
      <c r="R673" s="142"/>
      <c r="S673" s="142"/>
      <c r="T673" s="142"/>
      <c r="U673" s="117"/>
    </row>
    <row r="674" spans="1:21" ht="12.75" customHeight="1" hidden="1">
      <c r="A674" s="142"/>
      <c r="B674" s="142"/>
      <c r="C674" s="142"/>
      <c r="D674" s="142"/>
      <c r="E674" s="142"/>
      <c r="F674" s="142"/>
      <c r="G674" s="142"/>
      <c r="H674" s="142"/>
      <c r="I674" s="142"/>
      <c r="J674" s="142"/>
      <c r="K674" s="142"/>
      <c r="L674" s="142"/>
      <c r="M674" s="142"/>
      <c r="N674" s="142"/>
      <c r="O674" s="142"/>
      <c r="P674" s="142"/>
      <c r="Q674" s="142"/>
      <c r="R674" s="142"/>
      <c r="S674" s="142"/>
      <c r="T674" s="142"/>
      <c r="U674" s="117"/>
    </row>
    <row r="675" spans="1:21" ht="12.75" customHeight="1" hidden="1">
      <c r="A675" s="142"/>
      <c r="B675" s="142"/>
      <c r="C675" s="142"/>
      <c r="D675" s="142"/>
      <c r="E675" s="142"/>
      <c r="F675" s="142"/>
      <c r="G675" s="142"/>
      <c r="H675" s="142"/>
      <c r="I675" s="142"/>
      <c r="J675" s="142"/>
      <c r="K675" s="142"/>
      <c r="L675" s="142"/>
      <c r="M675" s="142"/>
      <c r="N675" s="142"/>
      <c r="O675" s="142"/>
      <c r="P675" s="142"/>
      <c r="Q675" s="142"/>
      <c r="R675" s="142"/>
      <c r="S675" s="142"/>
      <c r="T675" s="142"/>
      <c r="U675" s="117"/>
    </row>
    <row r="676" spans="1:21" ht="12.75" customHeight="1" hidden="1">
      <c r="A676" s="142"/>
      <c r="B676" s="142"/>
      <c r="C676" s="142"/>
      <c r="D676" s="142"/>
      <c r="E676" s="142"/>
      <c r="F676" s="142"/>
      <c r="G676" s="142"/>
      <c r="H676" s="142"/>
      <c r="I676" s="142"/>
      <c r="J676" s="142"/>
      <c r="K676" s="142"/>
      <c r="L676" s="142"/>
      <c r="M676" s="142"/>
      <c r="N676" s="142"/>
      <c r="O676" s="142"/>
      <c r="P676" s="142"/>
      <c r="Q676" s="142"/>
      <c r="R676" s="142"/>
      <c r="S676" s="142"/>
      <c r="T676" s="142"/>
      <c r="U676" s="117"/>
    </row>
    <row r="677" spans="1:21" ht="12.75" customHeight="1" hidden="1">
      <c r="A677" s="142"/>
      <c r="B677" s="142"/>
      <c r="C677" s="142"/>
      <c r="D677" s="142"/>
      <c r="E677" s="142"/>
      <c r="F677" s="142"/>
      <c r="G677" s="142"/>
      <c r="H677" s="142"/>
      <c r="I677" s="142"/>
      <c r="J677" s="142"/>
      <c r="K677" s="142"/>
      <c r="L677" s="142"/>
      <c r="M677" s="142"/>
      <c r="N677" s="142"/>
      <c r="O677" s="142"/>
      <c r="P677" s="142"/>
      <c r="Q677" s="142"/>
      <c r="R677" s="142"/>
      <c r="S677" s="142"/>
      <c r="T677" s="142"/>
      <c r="U677" s="117"/>
    </row>
    <row r="678" spans="1:21" ht="12.75" customHeight="1" hidden="1">
      <c r="A678" s="142"/>
      <c r="B678" s="142"/>
      <c r="C678" s="142"/>
      <c r="D678" s="142"/>
      <c r="E678" s="114"/>
      <c r="F678" s="114"/>
      <c r="G678" s="114"/>
      <c r="H678" s="114"/>
      <c r="I678" s="114"/>
      <c r="J678" s="114"/>
      <c r="K678" s="114"/>
      <c r="L678" s="114"/>
      <c r="M678" s="114"/>
      <c r="N678" s="114"/>
      <c r="O678" s="114"/>
      <c r="P678" s="114"/>
      <c r="Q678" s="114"/>
      <c r="R678" s="114"/>
      <c r="S678" s="114"/>
      <c r="T678" s="114"/>
      <c r="U678" s="117"/>
    </row>
    <row r="679" spans="1:21" ht="12.75" customHeight="1" hidden="1">
      <c r="A679" s="142"/>
      <c r="B679" s="142"/>
      <c r="C679" s="142"/>
      <c r="D679" s="142"/>
      <c r="E679" s="142"/>
      <c r="F679" s="142"/>
      <c r="G679" s="142"/>
      <c r="H679" s="142"/>
      <c r="I679" s="142"/>
      <c r="J679" s="142"/>
      <c r="K679" s="142"/>
      <c r="L679" s="142"/>
      <c r="M679" s="142"/>
      <c r="N679" s="142"/>
      <c r="O679" s="142"/>
      <c r="P679" s="142"/>
      <c r="Q679" s="142"/>
      <c r="R679" s="142"/>
      <c r="S679" s="142"/>
      <c r="T679" s="142"/>
      <c r="U679" s="117"/>
    </row>
    <row r="680" spans="1:21" ht="12.75" customHeight="1" hidden="1">
      <c r="A680" s="142"/>
      <c r="B680" s="142"/>
      <c r="C680" s="142"/>
      <c r="D680" s="142"/>
      <c r="E680" s="142"/>
      <c r="F680" s="142"/>
      <c r="G680" s="142"/>
      <c r="H680" s="142"/>
      <c r="I680" s="142"/>
      <c r="J680" s="142"/>
      <c r="K680" s="142"/>
      <c r="L680" s="142"/>
      <c r="M680" s="142"/>
      <c r="N680" s="142"/>
      <c r="O680" s="142"/>
      <c r="P680" s="142"/>
      <c r="Q680" s="142"/>
      <c r="R680" s="142"/>
      <c r="S680" s="142"/>
      <c r="T680" s="142"/>
      <c r="U680" s="117"/>
    </row>
    <row r="681" spans="1:21" ht="12.75" customHeight="1" hidden="1">
      <c r="A681" s="142"/>
      <c r="B681" s="142"/>
      <c r="C681" s="142"/>
      <c r="D681" s="142"/>
      <c r="E681" s="142"/>
      <c r="F681" s="142"/>
      <c r="G681" s="142"/>
      <c r="H681" s="142"/>
      <c r="I681" s="142"/>
      <c r="J681" s="142"/>
      <c r="K681" s="142"/>
      <c r="L681" s="142"/>
      <c r="M681" s="142"/>
      <c r="N681" s="142"/>
      <c r="O681" s="142"/>
      <c r="P681" s="142"/>
      <c r="Q681" s="142"/>
      <c r="R681" s="142"/>
      <c r="S681" s="142"/>
      <c r="T681" s="142"/>
      <c r="U681" s="117"/>
    </row>
    <row r="682" spans="1:21" ht="12.75" customHeight="1" hidden="1">
      <c r="A682" s="142"/>
      <c r="B682" s="142"/>
      <c r="C682" s="142"/>
      <c r="D682" s="142"/>
      <c r="E682" s="142"/>
      <c r="F682" s="142"/>
      <c r="G682" s="142"/>
      <c r="H682" s="142"/>
      <c r="I682" s="142"/>
      <c r="J682" s="142"/>
      <c r="K682" s="142"/>
      <c r="L682" s="142"/>
      <c r="M682" s="142"/>
      <c r="N682" s="142"/>
      <c r="O682" s="142"/>
      <c r="P682" s="142"/>
      <c r="Q682" s="142"/>
      <c r="R682" s="142"/>
      <c r="S682" s="142"/>
      <c r="T682" s="142"/>
      <c r="U682" s="117"/>
    </row>
    <row r="683" spans="1:20" ht="12.75" customHeight="1" hidden="1">
      <c r="A683" s="142"/>
      <c r="B683" s="142"/>
      <c r="C683" s="142"/>
      <c r="D683" s="142"/>
      <c r="E683" s="142"/>
      <c r="F683" s="142"/>
      <c r="G683" s="142"/>
      <c r="H683" s="142"/>
      <c r="I683" s="142"/>
      <c r="J683" s="142"/>
      <c r="K683" s="142"/>
      <c r="L683" s="142"/>
      <c r="M683" s="142"/>
      <c r="N683" s="142"/>
      <c r="O683" s="142"/>
      <c r="P683" s="142"/>
      <c r="Q683" s="142"/>
      <c r="R683" s="142"/>
      <c r="S683" s="142"/>
      <c r="T683" s="142"/>
    </row>
    <row r="684" spans="1:20" ht="12.75" customHeight="1" hidden="1">
      <c r="A684" s="142"/>
      <c r="B684" s="142"/>
      <c r="C684" s="142"/>
      <c r="D684" s="142"/>
      <c r="E684" s="142"/>
      <c r="F684" s="142"/>
      <c r="G684" s="142"/>
      <c r="H684" s="142"/>
      <c r="I684" s="142"/>
      <c r="J684" s="142"/>
      <c r="K684" s="142"/>
      <c r="L684" s="142"/>
      <c r="M684" s="142"/>
      <c r="N684" s="142"/>
      <c r="O684" s="142"/>
      <c r="P684" s="142"/>
      <c r="Q684" s="142"/>
      <c r="R684" s="142"/>
      <c r="S684" s="142"/>
      <c r="T684" s="142"/>
    </row>
    <row r="685" spans="1:20" ht="12.75" customHeight="1" hidden="1">
      <c r="A685" s="142"/>
      <c r="B685" s="142"/>
      <c r="C685" s="142"/>
      <c r="D685" s="142"/>
      <c r="E685" s="142"/>
      <c r="F685" s="142"/>
      <c r="G685" s="142"/>
      <c r="H685" s="142"/>
      <c r="I685" s="142"/>
      <c r="J685" s="142"/>
      <c r="K685" s="142"/>
      <c r="L685" s="142"/>
      <c r="M685" s="142"/>
      <c r="N685" s="142"/>
      <c r="O685" s="142"/>
      <c r="P685" s="142"/>
      <c r="Q685" s="142"/>
      <c r="R685" s="142"/>
      <c r="S685" s="142"/>
      <c r="T685" s="142"/>
    </row>
    <row r="686" spans="1:20" ht="12.75" customHeight="1" hidden="1">
      <c r="A686" s="142"/>
      <c r="B686" s="142"/>
      <c r="C686" s="142"/>
      <c r="D686" s="142"/>
      <c r="E686" s="142"/>
      <c r="F686" s="142"/>
      <c r="G686" s="142"/>
      <c r="H686" s="142"/>
      <c r="I686" s="142"/>
      <c r="J686" s="142"/>
      <c r="K686" s="142"/>
      <c r="L686" s="142"/>
      <c r="M686" s="142"/>
      <c r="N686" s="142"/>
      <c r="O686" s="142"/>
      <c r="P686" s="142"/>
      <c r="Q686" s="142"/>
      <c r="R686" s="142"/>
      <c r="S686" s="142"/>
      <c r="T686" s="142"/>
    </row>
    <row r="687" spans="1:20" ht="12.75" customHeight="1" hidden="1">
      <c r="A687" s="142"/>
      <c r="B687" s="142"/>
      <c r="C687" s="142"/>
      <c r="D687" s="142"/>
      <c r="E687" s="142"/>
      <c r="F687" s="142"/>
      <c r="G687" s="142"/>
      <c r="H687" s="142"/>
      <c r="I687" s="142"/>
      <c r="J687" s="142"/>
      <c r="K687" s="142"/>
      <c r="L687" s="142"/>
      <c r="M687" s="142"/>
      <c r="N687" s="142"/>
      <c r="O687" s="142"/>
      <c r="P687" s="142"/>
      <c r="Q687" s="142"/>
      <c r="R687" s="142"/>
      <c r="S687" s="142"/>
      <c r="T687" s="142"/>
    </row>
    <row r="688" spans="1:20" ht="12.75" customHeight="1" hidden="1">
      <c r="A688" s="142"/>
      <c r="B688" s="142"/>
      <c r="C688" s="142"/>
      <c r="D688" s="142"/>
      <c r="E688" s="142"/>
      <c r="F688" s="142"/>
      <c r="G688" s="142"/>
      <c r="H688" s="142"/>
      <c r="I688" s="142"/>
      <c r="J688" s="142"/>
      <c r="K688" s="142"/>
      <c r="L688" s="142"/>
      <c r="M688" s="142"/>
      <c r="N688" s="142"/>
      <c r="O688" s="142"/>
      <c r="P688" s="142"/>
      <c r="Q688" s="142"/>
      <c r="R688" s="142"/>
      <c r="S688" s="142"/>
      <c r="T688" s="142"/>
    </row>
    <row r="689" spans="1:20" ht="12.75" customHeight="1" hidden="1">
      <c r="A689" s="142"/>
      <c r="B689" s="142"/>
      <c r="C689" s="142"/>
      <c r="D689" s="142"/>
      <c r="E689" s="142"/>
      <c r="F689" s="142"/>
      <c r="G689" s="142"/>
      <c r="H689" s="142"/>
      <c r="I689" s="142"/>
      <c r="J689" s="142"/>
      <c r="K689" s="142"/>
      <c r="L689" s="142"/>
      <c r="M689" s="142"/>
      <c r="N689" s="142"/>
      <c r="O689" s="142"/>
      <c r="P689" s="142"/>
      <c r="Q689" s="142"/>
      <c r="R689" s="142"/>
      <c r="S689" s="142"/>
      <c r="T689" s="142"/>
    </row>
    <row r="690" spans="1:20" ht="12.75" customHeight="1" hidden="1">
      <c r="A690" s="142"/>
      <c r="B690" s="142"/>
      <c r="C690" s="142"/>
      <c r="D690" s="142"/>
      <c r="E690" s="142"/>
      <c r="F690" s="142"/>
      <c r="G690" s="142"/>
      <c r="H690" s="142"/>
      <c r="I690" s="142"/>
      <c r="J690" s="142"/>
      <c r="K690" s="142"/>
      <c r="L690" s="142"/>
      <c r="M690" s="142"/>
      <c r="N690" s="142"/>
      <c r="O690" s="142"/>
      <c r="P690" s="142"/>
      <c r="Q690" s="142"/>
      <c r="R690" s="142"/>
      <c r="S690" s="142"/>
      <c r="T690" s="142"/>
    </row>
    <row r="691" spans="1:20" ht="12.75" customHeight="1" hidden="1">
      <c r="A691" s="142"/>
      <c r="B691" s="142"/>
      <c r="C691" s="142"/>
      <c r="D691" s="142"/>
      <c r="E691" s="142"/>
      <c r="F691" s="142"/>
      <c r="G691" s="142"/>
      <c r="H691" s="142"/>
      <c r="I691" s="142"/>
      <c r="J691" s="142"/>
      <c r="K691" s="142"/>
      <c r="L691" s="142"/>
      <c r="M691" s="142"/>
      <c r="N691" s="142"/>
      <c r="O691" s="142"/>
      <c r="P691" s="142"/>
      <c r="Q691" s="142"/>
      <c r="R691" s="142"/>
      <c r="S691" s="142"/>
      <c r="T691" s="142"/>
    </row>
    <row r="692" spans="1:20" ht="12.75" customHeight="1" hidden="1">
      <c r="A692" s="142"/>
      <c r="B692" s="142"/>
      <c r="C692" s="142"/>
      <c r="D692" s="142"/>
      <c r="E692" s="142"/>
      <c r="F692" s="142"/>
      <c r="G692" s="142"/>
      <c r="H692" s="142"/>
      <c r="I692" s="142"/>
      <c r="J692" s="142"/>
      <c r="K692" s="142"/>
      <c r="L692" s="142"/>
      <c r="M692" s="142"/>
      <c r="N692" s="142"/>
      <c r="O692" s="142"/>
      <c r="P692" s="142"/>
      <c r="Q692" s="142"/>
      <c r="R692" s="142"/>
      <c r="S692" s="142"/>
      <c r="T692" s="142"/>
    </row>
    <row r="693" spans="1:20" ht="12.75" customHeight="1" hidden="1">
      <c r="A693" s="142"/>
      <c r="B693" s="142"/>
      <c r="C693" s="142"/>
      <c r="D693" s="142"/>
      <c r="E693" s="142"/>
      <c r="F693" s="142"/>
      <c r="G693" s="142"/>
      <c r="H693" s="142"/>
      <c r="I693" s="142"/>
      <c r="J693" s="142"/>
      <c r="K693" s="142"/>
      <c r="L693" s="142"/>
      <c r="M693" s="142"/>
      <c r="N693" s="142"/>
      <c r="O693" s="142"/>
      <c r="P693" s="142"/>
      <c r="Q693" s="142"/>
      <c r="R693" s="142"/>
      <c r="S693" s="142"/>
      <c r="T693" s="142"/>
    </row>
    <row r="694" spans="1:22" ht="12.75" customHeight="1" hidden="1">
      <c r="A694" s="142"/>
      <c r="B694" s="586"/>
      <c r="C694" s="586"/>
      <c r="D694" s="98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114"/>
      <c r="S694" s="98"/>
      <c r="T694" s="98"/>
      <c r="U694" s="117"/>
      <c r="V694" s="117"/>
    </row>
    <row r="695" spans="1:20" ht="12.75" customHeight="1" hidden="1">
      <c r="A695" s="114"/>
      <c r="B695" s="570"/>
      <c r="C695" s="570"/>
      <c r="D695" s="98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114"/>
      <c r="S695" s="98"/>
      <c r="T695" s="98"/>
    </row>
    <row r="696" spans="1:20" ht="12.75" customHeight="1" hidden="1">
      <c r="A696" s="98"/>
      <c r="B696" s="570"/>
      <c r="C696" s="570"/>
      <c r="D696" s="98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114"/>
      <c r="S696" s="98"/>
      <c r="T696" s="98"/>
    </row>
    <row r="697" spans="1:20" ht="12.75" customHeight="1" hidden="1">
      <c r="A697" s="98"/>
      <c r="B697" s="570"/>
      <c r="C697" s="570"/>
      <c r="D697" s="98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114"/>
      <c r="S697" s="98"/>
      <c r="T697" s="98"/>
    </row>
    <row r="698" spans="1:20" ht="12.75" customHeight="1" hidden="1">
      <c r="A698" s="98"/>
      <c r="B698" s="570"/>
      <c r="C698" s="570"/>
      <c r="D698" s="98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114"/>
      <c r="S698" s="98"/>
      <c r="T698" s="98"/>
    </row>
    <row r="699" spans="1:20" ht="12.75" customHeight="1" hidden="1">
      <c r="A699" s="98"/>
      <c r="B699" s="570"/>
      <c r="C699" s="570"/>
      <c r="D699" s="98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114"/>
      <c r="P699" s="114"/>
      <c r="Q699" s="98"/>
      <c r="R699" s="114"/>
      <c r="S699" s="98"/>
      <c r="T699" s="98"/>
    </row>
    <row r="700" spans="1:20" ht="12.75" customHeight="1" hidden="1">
      <c r="A700" s="98"/>
      <c r="B700" s="586"/>
      <c r="C700" s="586"/>
      <c r="D700" s="586"/>
      <c r="E700" s="114"/>
      <c r="F700" s="114"/>
      <c r="G700" s="114"/>
      <c r="H700" s="114"/>
      <c r="I700" s="114"/>
      <c r="J700" s="114"/>
      <c r="K700" s="114"/>
      <c r="L700" s="114"/>
      <c r="M700" s="114"/>
      <c r="N700" s="114"/>
      <c r="O700" s="114"/>
      <c r="P700" s="114"/>
      <c r="Q700" s="114"/>
      <c r="R700" s="114"/>
      <c r="S700" s="114"/>
      <c r="T700" s="114"/>
    </row>
    <row r="701" spans="1:20" ht="12.75" customHeight="1" hidden="1">
      <c r="A701" s="114"/>
      <c r="B701" s="142"/>
      <c r="C701" s="142"/>
      <c r="D701" s="142"/>
      <c r="E701" s="142"/>
      <c r="F701" s="142"/>
      <c r="G701" s="142"/>
      <c r="H701" s="142"/>
      <c r="I701" s="142"/>
      <c r="J701" s="142"/>
      <c r="K701" s="142"/>
      <c r="L701" s="142"/>
      <c r="M701" s="142"/>
      <c r="N701" s="142"/>
      <c r="O701" s="142"/>
      <c r="P701" s="142"/>
      <c r="Q701" s="142"/>
      <c r="R701" s="142"/>
      <c r="S701" s="142"/>
      <c r="T701" s="142"/>
    </row>
    <row r="702" spans="1:20" ht="12.75" customHeight="1" hidden="1">
      <c r="A702" s="142"/>
      <c r="B702" s="142"/>
      <c r="C702" s="142"/>
      <c r="D702" s="142"/>
      <c r="E702" s="142"/>
      <c r="F702" s="142"/>
      <c r="G702" s="142"/>
      <c r="H702" s="142"/>
      <c r="I702" s="142"/>
      <c r="J702" s="142"/>
      <c r="K702" s="142"/>
      <c r="L702" s="142"/>
      <c r="M702" s="142"/>
      <c r="N702" s="142"/>
      <c r="O702" s="142"/>
      <c r="P702" s="142"/>
      <c r="Q702" s="142"/>
      <c r="R702" s="142"/>
      <c r="S702" s="142"/>
      <c r="T702" s="142"/>
    </row>
    <row r="703" spans="1:20" ht="12.75" customHeight="1" hidden="1">
      <c r="A703" s="142"/>
      <c r="B703" s="142"/>
      <c r="C703" s="142"/>
      <c r="D703" s="142"/>
      <c r="E703" s="142"/>
      <c r="F703" s="142"/>
      <c r="G703" s="142"/>
      <c r="H703" s="142"/>
      <c r="I703" s="142"/>
      <c r="J703" s="142"/>
      <c r="K703" s="142"/>
      <c r="L703" s="142"/>
      <c r="M703" s="142"/>
      <c r="N703" s="142"/>
      <c r="O703" s="142"/>
      <c r="P703" s="142"/>
      <c r="Q703" s="142"/>
      <c r="R703" s="142"/>
      <c r="S703" s="142"/>
      <c r="T703" s="142"/>
    </row>
    <row r="704" spans="1:20" ht="12.75" customHeight="1" hidden="1">
      <c r="A704" s="142"/>
      <c r="B704" s="142"/>
      <c r="C704" s="142"/>
      <c r="D704" s="142"/>
      <c r="E704" s="142"/>
      <c r="F704" s="142"/>
      <c r="G704" s="142"/>
      <c r="H704" s="142"/>
      <c r="I704" s="142"/>
      <c r="J704" s="142"/>
      <c r="K704" s="142"/>
      <c r="L704" s="142"/>
      <c r="M704" s="142"/>
      <c r="N704" s="142"/>
      <c r="O704" s="142"/>
      <c r="P704" s="142"/>
      <c r="Q704" s="142"/>
      <c r="R704" s="142"/>
      <c r="S704" s="142"/>
      <c r="T704" s="142"/>
    </row>
    <row r="705" spans="1:20" ht="12.75" customHeight="1" hidden="1">
      <c r="A705" s="142"/>
      <c r="B705" s="142"/>
      <c r="C705" s="142"/>
      <c r="D705" s="142"/>
      <c r="E705" s="142"/>
      <c r="F705" s="142"/>
      <c r="G705" s="142"/>
      <c r="H705" s="142"/>
      <c r="I705" s="142"/>
      <c r="J705" s="142"/>
      <c r="K705" s="142"/>
      <c r="L705" s="142"/>
      <c r="M705" s="142"/>
      <c r="N705" s="142"/>
      <c r="O705" s="142"/>
      <c r="P705" s="142"/>
      <c r="Q705" s="142"/>
      <c r="R705" s="142"/>
      <c r="S705" s="142"/>
      <c r="T705" s="142"/>
    </row>
    <row r="706" spans="1:20" ht="12.75" customHeight="1" hidden="1">
      <c r="A706" s="142"/>
      <c r="B706" s="142"/>
      <c r="C706" s="142"/>
      <c r="D706" s="142"/>
      <c r="E706" s="142"/>
      <c r="F706" s="142"/>
      <c r="G706" s="142"/>
      <c r="H706" s="142"/>
      <c r="I706" s="142"/>
      <c r="J706" s="142"/>
      <c r="K706" s="142"/>
      <c r="L706" s="142"/>
      <c r="M706" s="142"/>
      <c r="N706" s="142"/>
      <c r="O706" s="142"/>
      <c r="P706" s="142"/>
      <c r="Q706" s="142"/>
      <c r="R706" s="142"/>
      <c r="S706" s="142"/>
      <c r="T706" s="142"/>
    </row>
    <row r="707" spans="1:20" ht="12.75" customHeight="1" hidden="1">
      <c r="A707" s="142"/>
      <c r="B707" s="142"/>
      <c r="C707" s="142"/>
      <c r="D707" s="142"/>
      <c r="E707" s="142"/>
      <c r="F707" s="142"/>
      <c r="G707" s="142"/>
      <c r="H707" s="142"/>
      <c r="I707" s="142"/>
      <c r="J707" s="142"/>
      <c r="K707" s="142"/>
      <c r="L707" s="142"/>
      <c r="M707" s="142"/>
      <c r="N707" s="142"/>
      <c r="O707" s="142"/>
      <c r="P707" s="142"/>
      <c r="Q707" s="142"/>
      <c r="R707" s="142"/>
      <c r="S707" s="142"/>
      <c r="T707" s="142"/>
    </row>
    <row r="708" spans="1:20" ht="12.75" customHeight="1" hidden="1">
      <c r="A708" s="142"/>
      <c r="B708" s="142"/>
      <c r="C708" s="142"/>
      <c r="D708" s="142"/>
      <c r="E708" s="142"/>
      <c r="F708" s="142"/>
      <c r="G708" s="142"/>
      <c r="H708" s="142"/>
      <c r="I708" s="142"/>
      <c r="J708" s="142"/>
      <c r="K708" s="142"/>
      <c r="L708" s="142"/>
      <c r="M708" s="142"/>
      <c r="N708" s="142"/>
      <c r="O708" s="142"/>
      <c r="P708" s="142"/>
      <c r="Q708" s="142"/>
      <c r="R708" s="142"/>
      <c r="S708" s="142"/>
      <c r="T708" s="142"/>
    </row>
    <row r="709" spans="1:20" ht="12.75" customHeight="1" hidden="1">
      <c r="A709" s="142"/>
      <c r="B709" s="142"/>
      <c r="C709" s="142"/>
      <c r="D709" s="142"/>
      <c r="E709" s="142"/>
      <c r="F709" s="142"/>
      <c r="G709" s="142"/>
      <c r="H709" s="142"/>
      <c r="I709" s="142"/>
      <c r="J709" s="142"/>
      <c r="K709" s="142"/>
      <c r="L709" s="142"/>
      <c r="M709" s="142"/>
      <c r="N709" s="142"/>
      <c r="O709" s="142"/>
      <c r="P709" s="142"/>
      <c r="Q709" s="142"/>
      <c r="R709" s="142"/>
      <c r="S709" s="142"/>
      <c r="T709" s="142"/>
    </row>
    <row r="710" spans="1:20" ht="12.75" customHeight="1" hidden="1">
      <c r="A710" s="142"/>
      <c r="B710" s="142"/>
      <c r="C710" s="142"/>
      <c r="D710" s="142"/>
      <c r="E710" s="142"/>
      <c r="F710" s="142"/>
      <c r="G710" s="142"/>
      <c r="H710" s="142"/>
      <c r="I710" s="142"/>
      <c r="J710" s="142"/>
      <c r="K710" s="142"/>
      <c r="L710" s="142"/>
      <c r="M710" s="142"/>
      <c r="N710" s="142"/>
      <c r="O710" s="142"/>
      <c r="P710" s="142"/>
      <c r="Q710" s="142"/>
      <c r="R710" s="142"/>
      <c r="S710" s="142"/>
      <c r="T710" s="142"/>
    </row>
    <row r="711" spans="1:20" ht="12.75" customHeight="1" hidden="1">
      <c r="A711" s="142"/>
      <c r="B711" s="142"/>
      <c r="C711" s="142"/>
      <c r="D711" s="142"/>
      <c r="E711" s="142"/>
      <c r="F711" s="142"/>
      <c r="G711" s="142"/>
      <c r="H711" s="142"/>
      <c r="I711" s="142"/>
      <c r="J711" s="142"/>
      <c r="K711" s="142"/>
      <c r="L711" s="142"/>
      <c r="M711" s="142"/>
      <c r="N711" s="142"/>
      <c r="O711" s="142"/>
      <c r="P711" s="142"/>
      <c r="Q711" s="142"/>
      <c r="R711" s="142"/>
      <c r="S711" s="142"/>
      <c r="T711" s="142"/>
    </row>
    <row r="712" spans="1:20" ht="12.75" customHeight="1" hidden="1">
      <c r="A712" s="142"/>
      <c r="B712" s="142"/>
      <c r="C712" s="142"/>
      <c r="D712" s="142"/>
      <c r="E712" s="142"/>
      <c r="F712" s="142"/>
      <c r="G712" s="142"/>
      <c r="H712" s="142"/>
      <c r="I712" s="142"/>
      <c r="J712" s="142"/>
      <c r="K712" s="142"/>
      <c r="L712" s="142"/>
      <c r="M712" s="142"/>
      <c r="N712" s="142"/>
      <c r="O712" s="142"/>
      <c r="P712" s="142"/>
      <c r="Q712" s="142"/>
      <c r="R712" s="142"/>
      <c r="S712" s="142"/>
      <c r="T712" s="142"/>
    </row>
    <row r="713" spans="1:20" ht="12.75" customHeight="1" hidden="1">
      <c r="A713" s="142"/>
      <c r="B713" s="142"/>
      <c r="C713" s="142"/>
      <c r="D713" s="142"/>
      <c r="E713" s="142"/>
      <c r="F713" s="142"/>
      <c r="G713" s="142"/>
      <c r="H713" s="142"/>
      <c r="I713" s="142"/>
      <c r="J713" s="142"/>
      <c r="K713" s="142"/>
      <c r="L713" s="142"/>
      <c r="M713" s="142"/>
      <c r="N713" s="142"/>
      <c r="O713" s="142"/>
      <c r="P713" s="142"/>
      <c r="Q713" s="142"/>
      <c r="R713" s="142"/>
      <c r="S713" s="142"/>
      <c r="T713" s="142"/>
    </row>
    <row r="714" spans="1:20" ht="12.75" customHeight="1" hidden="1">
      <c r="A714" s="142"/>
      <c r="B714" s="142"/>
      <c r="C714" s="142"/>
      <c r="D714" s="142"/>
      <c r="E714" s="142"/>
      <c r="F714" s="142"/>
      <c r="G714" s="142"/>
      <c r="H714" s="142"/>
      <c r="I714" s="142"/>
      <c r="J714" s="142"/>
      <c r="K714" s="142"/>
      <c r="L714" s="142"/>
      <c r="M714" s="142"/>
      <c r="N714" s="142"/>
      <c r="O714" s="142"/>
      <c r="P714" s="142"/>
      <c r="Q714" s="142"/>
      <c r="R714" s="142"/>
      <c r="S714" s="142"/>
      <c r="T714" s="142"/>
    </row>
    <row r="715" spans="1:20" ht="12.75" customHeight="1" hidden="1">
      <c r="A715" s="142"/>
      <c r="B715" s="142"/>
      <c r="C715" s="142"/>
      <c r="D715" s="142"/>
      <c r="E715" s="142"/>
      <c r="F715" s="142"/>
      <c r="G715" s="142"/>
      <c r="H715" s="142"/>
      <c r="I715" s="142"/>
      <c r="J715" s="142"/>
      <c r="K715" s="142"/>
      <c r="L715" s="142"/>
      <c r="M715" s="142"/>
      <c r="N715" s="142"/>
      <c r="O715" s="142"/>
      <c r="P715" s="142"/>
      <c r="Q715" s="142"/>
      <c r="R715" s="142"/>
      <c r="S715" s="142"/>
      <c r="T715" s="142"/>
    </row>
    <row r="716" spans="1:20" ht="12.75" customHeight="1" hidden="1">
      <c r="A716" s="142"/>
      <c r="B716" s="142"/>
      <c r="C716" s="142"/>
      <c r="D716" s="142"/>
      <c r="E716" s="142"/>
      <c r="F716" s="142"/>
      <c r="G716" s="142"/>
      <c r="H716" s="142"/>
      <c r="I716" s="142"/>
      <c r="J716" s="142"/>
      <c r="K716" s="142"/>
      <c r="L716" s="142"/>
      <c r="M716" s="142"/>
      <c r="N716" s="142"/>
      <c r="O716" s="142"/>
      <c r="P716" s="142"/>
      <c r="Q716" s="142"/>
      <c r="R716" s="142"/>
      <c r="S716" s="142"/>
      <c r="T716" s="142"/>
    </row>
    <row r="717" spans="1:20" ht="12.75" customHeight="1" hidden="1">
      <c r="A717" s="142"/>
      <c r="B717" s="142"/>
      <c r="C717" s="142"/>
      <c r="D717" s="142"/>
      <c r="E717" s="142"/>
      <c r="F717" s="142"/>
      <c r="G717" s="142"/>
      <c r="H717" s="142"/>
      <c r="I717" s="142"/>
      <c r="J717" s="142"/>
      <c r="K717" s="142"/>
      <c r="L717" s="142"/>
      <c r="M717" s="142"/>
      <c r="N717" s="142"/>
      <c r="O717" s="142"/>
      <c r="P717" s="142"/>
      <c r="Q717" s="142"/>
      <c r="R717" s="142"/>
      <c r="S717" s="142"/>
      <c r="T717" s="142"/>
    </row>
    <row r="718" spans="1:20" ht="12.75" customHeight="1" hidden="1">
      <c r="A718" s="142"/>
      <c r="B718" s="142"/>
      <c r="C718" s="142"/>
      <c r="D718" s="142"/>
      <c r="E718" s="142"/>
      <c r="F718" s="142"/>
      <c r="G718" s="142"/>
      <c r="H718" s="142"/>
      <c r="I718" s="142"/>
      <c r="J718" s="142"/>
      <c r="K718" s="142"/>
      <c r="L718" s="142"/>
      <c r="M718" s="142"/>
      <c r="N718" s="142"/>
      <c r="O718" s="142"/>
      <c r="P718" s="142"/>
      <c r="Q718" s="142"/>
      <c r="R718" s="142"/>
      <c r="S718" s="142"/>
      <c r="T718" s="142"/>
    </row>
    <row r="719" spans="1:20" ht="12.75" customHeight="1" hidden="1">
      <c r="A719" s="142"/>
      <c r="B719" s="142"/>
      <c r="C719" s="142"/>
      <c r="D719" s="142"/>
      <c r="E719" s="142"/>
      <c r="F719" s="142"/>
      <c r="G719" s="142"/>
      <c r="H719" s="142"/>
      <c r="I719" s="142"/>
      <c r="J719" s="142"/>
      <c r="K719" s="142"/>
      <c r="L719" s="142"/>
      <c r="M719" s="142"/>
      <c r="N719" s="142"/>
      <c r="O719" s="142"/>
      <c r="P719" s="142"/>
      <c r="Q719" s="142"/>
      <c r="R719" s="142"/>
      <c r="S719" s="142"/>
      <c r="T719" s="142"/>
    </row>
    <row r="720" spans="1:20" ht="12.75" customHeight="1" hidden="1">
      <c r="A720" s="142"/>
      <c r="B720" s="142"/>
      <c r="C720" s="142"/>
      <c r="D720" s="142"/>
      <c r="E720" s="142"/>
      <c r="F720" s="142"/>
      <c r="G720" s="142"/>
      <c r="H720" s="142"/>
      <c r="I720" s="142"/>
      <c r="J720" s="142"/>
      <c r="K720" s="142"/>
      <c r="L720" s="142"/>
      <c r="M720" s="142"/>
      <c r="N720" s="142"/>
      <c r="O720" s="142"/>
      <c r="P720" s="142"/>
      <c r="Q720" s="142"/>
      <c r="R720" s="142"/>
      <c r="S720" s="142"/>
      <c r="T720" s="142"/>
    </row>
    <row r="721" spans="1:20" ht="12.75" customHeight="1" hidden="1">
      <c r="A721" s="142"/>
      <c r="B721" s="142"/>
      <c r="C721" s="142"/>
      <c r="D721" s="142"/>
      <c r="E721" s="142"/>
      <c r="F721" s="142"/>
      <c r="G721" s="142"/>
      <c r="H721" s="142"/>
      <c r="I721" s="142"/>
      <c r="J721" s="142"/>
      <c r="K721" s="142"/>
      <c r="L721" s="142"/>
      <c r="M721" s="142"/>
      <c r="N721" s="142"/>
      <c r="O721" s="142"/>
      <c r="P721" s="142"/>
      <c r="Q721" s="142"/>
      <c r="R721" s="142"/>
      <c r="S721" s="142"/>
      <c r="T721" s="142"/>
    </row>
    <row r="722" spans="1:20" ht="12.75" customHeight="1" hidden="1">
      <c r="A722" s="142"/>
      <c r="B722" s="142"/>
      <c r="C722" s="142"/>
      <c r="D722" s="142"/>
      <c r="E722" s="142"/>
      <c r="F722" s="142"/>
      <c r="G722" s="142"/>
      <c r="H722" s="142"/>
      <c r="I722" s="142"/>
      <c r="J722" s="142"/>
      <c r="K722" s="142"/>
      <c r="L722" s="142"/>
      <c r="M722" s="142"/>
      <c r="N722" s="142"/>
      <c r="O722" s="142"/>
      <c r="P722" s="142"/>
      <c r="Q722" s="142"/>
      <c r="R722" s="142"/>
      <c r="S722" s="142"/>
      <c r="T722" s="142"/>
    </row>
    <row r="723" spans="1:20" ht="12.75" customHeight="1" hidden="1">
      <c r="A723" s="142"/>
      <c r="B723" s="586"/>
      <c r="C723" s="586"/>
      <c r="D723" s="586"/>
      <c r="E723" s="114"/>
      <c r="F723" s="114"/>
      <c r="G723" s="114"/>
      <c r="H723" s="114"/>
      <c r="I723" s="114"/>
      <c r="J723" s="114"/>
      <c r="K723" s="114"/>
      <c r="L723" s="114"/>
      <c r="M723" s="114"/>
      <c r="N723" s="114"/>
      <c r="O723" s="114"/>
      <c r="P723" s="114"/>
      <c r="Q723" s="114"/>
      <c r="R723" s="114"/>
      <c r="S723" s="114"/>
      <c r="T723" s="114"/>
    </row>
    <row r="724" spans="1:20" ht="12.75" customHeight="1" hidden="1">
      <c r="A724" s="114"/>
      <c r="B724" s="142"/>
      <c r="C724" s="142"/>
      <c r="D724" s="142"/>
      <c r="E724" s="142"/>
      <c r="F724" s="142"/>
      <c r="G724" s="142"/>
      <c r="H724" s="142"/>
      <c r="I724" s="142"/>
      <c r="J724" s="142"/>
      <c r="K724" s="142"/>
      <c r="L724" s="142"/>
      <c r="M724" s="142"/>
      <c r="N724" s="142"/>
      <c r="O724" s="142"/>
      <c r="P724" s="142"/>
      <c r="Q724" s="142"/>
      <c r="R724" s="142"/>
      <c r="S724" s="142"/>
      <c r="T724" s="142"/>
    </row>
    <row r="725" spans="1:20" ht="12.75" customHeight="1" hidden="1">
      <c r="A725" s="142"/>
      <c r="B725" s="142"/>
      <c r="C725" s="142"/>
      <c r="D725" s="142"/>
      <c r="E725" s="142"/>
      <c r="F725" s="142"/>
      <c r="G725" s="142"/>
      <c r="H725" s="142"/>
      <c r="I725" s="142"/>
      <c r="J725" s="142"/>
      <c r="K725" s="142"/>
      <c r="L725" s="142"/>
      <c r="M725" s="142"/>
      <c r="N725" s="142"/>
      <c r="O725" s="142"/>
      <c r="P725" s="142"/>
      <c r="Q725" s="142"/>
      <c r="R725" s="142"/>
      <c r="S725" s="142"/>
      <c r="T725" s="142"/>
    </row>
    <row r="726" spans="1:20" ht="12.75" customHeight="1" hidden="1">
      <c r="A726" s="142"/>
      <c r="B726" s="142"/>
      <c r="C726" s="142"/>
      <c r="D726" s="142"/>
      <c r="E726" s="142"/>
      <c r="F726" s="142"/>
      <c r="G726" s="142"/>
      <c r="H726" s="142"/>
      <c r="I726" s="142"/>
      <c r="J726" s="142"/>
      <c r="K726" s="142"/>
      <c r="L726" s="142"/>
      <c r="M726" s="142"/>
      <c r="N726" s="142"/>
      <c r="O726" s="142"/>
      <c r="P726" s="142"/>
      <c r="Q726" s="142"/>
      <c r="R726" s="142"/>
      <c r="S726" s="142"/>
      <c r="T726" s="142"/>
    </row>
    <row r="727" spans="1:20" ht="12.75" customHeight="1" hidden="1">
      <c r="A727" s="142"/>
      <c r="B727" s="142"/>
      <c r="C727" s="142"/>
      <c r="D727" s="142"/>
      <c r="E727" s="142"/>
      <c r="F727" s="142"/>
      <c r="G727" s="142"/>
      <c r="H727" s="142"/>
      <c r="I727" s="142"/>
      <c r="J727" s="142"/>
      <c r="K727" s="142"/>
      <c r="L727" s="142"/>
      <c r="M727" s="142"/>
      <c r="N727" s="142"/>
      <c r="O727" s="142"/>
      <c r="P727" s="142"/>
      <c r="Q727" s="142"/>
      <c r="R727" s="142"/>
      <c r="S727" s="142"/>
      <c r="T727" s="142"/>
    </row>
    <row r="728" spans="1:20" ht="12.75" customHeight="1" hidden="1">
      <c r="A728" s="142"/>
      <c r="B728" s="142"/>
      <c r="C728" s="142"/>
      <c r="D728" s="142"/>
      <c r="E728" s="142"/>
      <c r="F728" s="142"/>
      <c r="G728" s="142"/>
      <c r="H728" s="142"/>
      <c r="I728" s="142"/>
      <c r="J728" s="142"/>
      <c r="K728" s="142"/>
      <c r="L728" s="142"/>
      <c r="M728" s="142"/>
      <c r="N728" s="142"/>
      <c r="O728" s="142"/>
      <c r="P728" s="142"/>
      <c r="Q728" s="142"/>
      <c r="R728" s="142"/>
      <c r="S728" s="142"/>
      <c r="T728" s="142"/>
    </row>
    <row r="729" spans="1:20" ht="12.75" customHeight="1" hidden="1">
      <c r="A729" s="142"/>
      <c r="B729" s="142"/>
      <c r="C729" s="142"/>
      <c r="D729" s="142"/>
      <c r="E729" s="142"/>
      <c r="F729" s="142"/>
      <c r="G729" s="142"/>
      <c r="H729" s="142"/>
      <c r="I729" s="142"/>
      <c r="J729" s="142"/>
      <c r="K729" s="142"/>
      <c r="L729" s="142"/>
      <c r="M729" s="142"/>
      <c r="N729" s="142"/>
      <c r="O729" s="142"/>
      <c r="P729" s="142"/>
      <c r="Q729" s="142"/>
      <c r="R729" s="142"/>
      <c r="S729" s="142"/>
      <c r="T729" s="142"/>
    </row>
    <row r="730" spans="1:20" ht="12.75" customHeight="1" hidden="1">
      <c r="A730" s="142"/>
      <c r="B730" s="142"/>
      <c r="C730" s="142"/>
      <c r="D730" s="142"/>
      <c r="E730" s="142"/>
      <c r="F730" s="142"/>
      <c r="G730" s="142"/>
      <c r="H730" s="142"/>
      <c r="I730" s="142"/>
      <c r="J730" s="142"/>
      <c r="K730" s="142"/>
      <c r="L730" s="142"/>
      <c r="M730" s="142"/>
      <c r="N730" s="142"/>
      <c r="O730" s="142"/>
      <c r="P730" s="142"/>
      <c r="Q730" s="142"/>
      <c r="R730" s="142"/>
      <c r="S730" s="142"/>
      <c r="T730" s="142"/>
    </row>
    <row r="731" spans="1:20" ht="12.75" customHeight="1" hidden="1">
      <c r="A731" s="142"/>
      <c r="B731" s="142"/>
      <c r="C731" s="142"/>
      <c r="D731" s="142"/>
      <c r="E731" s="142"/>
      <c r="F731" s="142"/>
      <c r="G731" s="142"/>
      <c r="H731" s="142"/>
      <c r="I731" s="142"/>
      <c r="J731" s="142"/>
      <c r="K731" s="142"/>
      <c r="L731" s="142"/>
      <c r="M731" s="142"/>
      <c r="N731" s="142"/>
      <c r="O731" s="142"/>
      <c r="P731" s="142"/>
      <c r="Q731" s="142"/>
      <c r="R731" s="142"/>
      <c r="S731" s="142"/>
      <c r="T731" s="142"/>
    </row>
    <row r="732" spans="1:20" ht="12.75" customHeight="1" hidden="1">
      <c r="A732" s="142"/>
      <c r="B732" s="142"/>
      <c r="C732" s="142"/>
      <c r="D732" s="142"/>
      <c r="E732" s="142"/>
      <c r="F732" s="142"/>
      <c r="G732" s="142"/>
      <c r="H732" s="142"/>
      <c r="I732" s="142"/>
      <c r="J732" s="142"/>
      <c r="K732" s="142"/>
      <c r="L732" s="142"/>
      <c r="M732" s="142"/>
      <c r="N732" s="142"/>
      <c r="O732" s="142"/>
      <c r="P732" s="142"/>
      <c r="Q732" s="142"/>
      <c r="R732" s="142"/>
      <c r="S732" s="142"/>
      <c r="T732" s="142"/>
    </row>
    <row r="733" spans="1:20" ht="12.75" customHeight="1" hidden="1">
      <c r="A733" s="142"/>
      <c r="B733" s="142"/>
      <c r="C733" s="142"/>
      <c r="D733" s="142"/>
      <c r="E733" s="142"/>
      <c r="F733" s="142"/>
      <c r="G733" s="142"/>
      <c r="H733" s="142"/>
      <c r="I733" s="142"/>
      <c r="J733" s="142"/>
      <c r="K733" s="142"/>
      <c r="L733" s="142"/>
      <c r="M733" s="142"/>
      <c r="N733" s="142"/>
      <c r="O733" s="142"/>
      <c r="P733" s="142"/>
      <c r="Q733" s="142"/>
      <c r="R733" s="142"/>
      <c r="S733" s="142"/>
      <c r="T733" s="142"/>
    </row>
    <row r="734" spans="1:20" ht="12.75" customHeight="1" hidden="1">
      <c r="A734" s="142"/>
      <c r="B734" s="142"/>
      <c r="C734" s="142"/>
      <c r="D734" s="142"/>
      <c r="E734" s="142"/>
      <c r="F734" s="142"/>
      <c r="G734" s="142"/>
      <c r="H734" s="142"/>
      <c r="I734" s="142"/>
      <c r="J734" s="142"/>
      <c r="K734" s="142"/>
      <c r="L734" s="142"/>
      <c r="M734" s="142"/>
      <c r="N734" s="142"/>
      <c r="O734" s="142"/>
      <c r="P734" s="142"/>
      <c r="Q734" s="142"/>
      <c r="R734" s="142"/>
      <c r="S734" s="142"/>
      <c r="T734" s="142"/>
    </row>
    <row r="735" spans="1:20" ht="12.75" customHeight="1" hidden="1">
      <c r="A735" s="142"/>
      <c r="B735" s="142"/>
      <c r="C735" s="142"/>
      <c r="D735" s="142"/>
      <c r="E735" s="142"/>
      <c r="F735" s="142"/>
      <c r="G735" s="142"/>
      <c r="H735" s="142"/>
      <c r="I735" s="142"/>
      <c r="J735" s="142"/>
      <c r="K735" s="142"/>
      <c r="L735" s="142"/>
      <c r="M735" s="142"/>
      <c r="N735" s="142"/>
      <c r="O735" s="142"/>
      <c r="P735" s="142"/>
      <c r="Q735" s="142"/>
      <c r="R735" s="142"/>
      <c r="S735" s="142"/>
      <c r="T735" s="142"/>
    </row>
    <row r="736" spans="1:20" ht="12.75" customHeight="1" hidden="1">
      <c r="A736" s="142"/>
      <c r="B736" s="142"/>
      <c r="C736" s="142"/>
      <c r="D736" s="142"/>
      <c r="E736" s="142"/>
      <c r="F736" s="142"/>
      <c r="G736" s="142"/>
      <c r="H736" s="142"/>
      <c r="I736" s="142"/>
      <c r="J736" s="142"/>
      <c r="K736" s="142"/>
      <c r="L736" s="142"/>
      <c r="M736" s="142"/>
      <c r="N736" s="142"/>
      <c r="O736" s="142"/>
      <c r="P736" s="142"/>
      <c r="Q736" s="142"/>
      <c r="R736" s="142"/>
      <c r="S736" s="142"/>
      <c r="T736" s="142"/>
    </row>
    <row r="737" spans="1:20" ht="12.75" customHeight="1" hidden="1">
      <c r="A737" s="142"/>
      <c r="B737" s="142"/>
      <c r="C737" s="142"/>
      <c r="D737" s="142"/>
      <c r="E737" s="142"/>
      <c r="F737" s="142"/>
      <c r="G737" s="142"/>
      <c r="H737" s="142"/>
      <c r="I737" s="142"/>
      <c r="J737" s="142"/>
      <c r="K737" s="142"/>
      <c r="L737" s="142"/>
      <c r="M737" s="142"/>
      <c r="N737" s="142"/>
      <c r="O737" s="142"/>
      <c r="P737" s="142"/>
      <c r="Q737" s="142"/>
      <c r="R737" s="142"/>
      <c r="S737" s="142"/>
      <c r="T737" s="142"/>
    </row>
    <row r="738" spans="1:20" ht="12.75" customHeight="1" hidden="1">
      <c r="A738" s="142"/>
      <c r="B738" s="142"/>
      <c r="C738" s="142"/>
      <c r="D738" s="142"/>
      <c r="E738" s="142"/>
      <c r="F738" s="142"/>
      <c r="G738" s="142"/>
      <c r="H738" s="142"/>
      <c r="I738" s="142"/>
      <c r="J738" s="142"/>
      <c r="K738" s="142"/>
      <c r="L738" s="142"/>
      <c r="M738" s="142"/>
      <c r="N738" s="142"/>
      <c r="O738" s="142"/>
      <c r="P738" s="142"/>
      <c r="Q738" s="142"/>
      <c r="R738" s="142"/>
      <c r="S738" s="142"/>
      <c r="T738" s="142"/>
    </row>
    <row r="739" spans="1:20" ht="12.75" customHeight="1" hidden="1">
      <c r="A739" s="142"/>
      <c r="B739" s="142"/>
      <c r="C739" s="142"/>
      <c r="D739" s="142"/>
      <c r="E739" s="142"/>
      <c r="F739" s="142"/>
      <c r="G739" s="142"/>
      <c r="H739" s="142"/>
      <c r="I739" s="142"/>
      <c r="J739" s="142"/>
      <c r="K739" s="142"/>
      <c r="L739" s="142"/>
      <c r="M739" s="142"/>
      <c r="N739" s="142"/>
      <c r="O739" s="142"/>
      <c r="P739" s="142"/>
      <c r="Q739" s="142"/>
      <c r="R739" s="142"/>
      <c r="S739" s="142"/>
      <c r="T739" s="142"/>
    </row>
    <row r="740" spans="1:20" ht="12.75" customHeight="1" hidden="1">
      <c r="A740" s="142"/>
      <c r="B740" s="142"/>
      <c r="C740" s="142"/>
      <c r="D740" s="142"/>
      <c r="E740" s="142"/>
      <c r="F740" s="142"/>
      <c r="G740" s="142"/>
      <c r="H740" s="142"/>
      <c r="I740" s="142"/>
      <c r="J740" s="142"/>
      <c r="K740" s="142"/>
      <c r="L740" s="142"/>
      <c r="M740" s="142"/>
      <c r="N740" s="142"/>
      <c r="O740" s="142"/>
      <c r="P740" s="142"/>
      <c r="Q740" s="142"/>
      <c r="R740" s="142"/>
      <c r="S740" s="142"/>
      <c r="T740" s="142"/>
    </row>
    <row r="741" spans="1:20" ht="12.75" customHeight="1" hidden="1">
      <c r="A741" s="142"/>
      <c r="B741" s="142"/>
      <c r="C741" s="142"/>
      <c r="D741" s="142"/>
      <c r="E741" s="142"/>
      <c r="F741" s="142"/>
      <c r="G741" s="142"/>
      <c r="H741" s="142"/>
      <c r="I741" s="142"/>
      <c r="J741" s="142"/>
      <c r="K741" s="142"/>
      <c r="L741" s="142"/>
      <c r="M741" s="142"/>
      <c r="N741" s="142"/>
      <c r="O741" s="142"/>
      <c r="P741" s="142"/>
      <c r="Q741" s="142"/>
      <c r="R741" s="142"/>
      <c r="S741" s="142"/>
      <c r="T741" s="142"/>
    </row>
    <row r="742" spans="1:20" ht="12.75" customHeight="1" hidden="1">
      <c r="A742" s="142"/>
      <c r="B742" s="142"/>
      <c r="C742" s="142"/>
      <c r="D742" s="142"/>
      <c r="E742" s="142"/>
      <c r="F742" s="142"/>
      <c r="G742" s="142"/>
      <c r="H742" s="142"/>
      <c r="I742" s="142"/>
      <c r="J742" s="142"/>
      <c r="K742" s="142"/>
      <c r="L742" s="142"/>
      <c r="M742" s="142"/>
      <c r="N742" s="142"/>
      <c r="O742" s="142"/>
      <c r="P742" s="142"/>
      <c r="Q742" s="142"/>
      <c r="R742" s="142"/>
      <c r="S742" s="142"/>
      <c r="T742" s="142"/>
    </row>
    <row r="743" spans="1:20" ht="12.75" customHeight="1" hidden="1">
      <c r="A743" s="142"/>
      <c r="B743" s="142"/>
      <c r="C743" s="142"/>
      <c r="D743" s="142"/>
      <c r="E743" s="142"/>
      <c r="F743" s="142"/>
      <c r="G743" s="142"/>
      <c r="H743" s="142"/>
      <c r="I743" s="142"/>
      <c r="J743" s="142"/>
      <c r="K743" s="142"/>
      <c r="L743" s="142"/>
      <c r="M743" s="142"/>
      <c r="N743" s="142"/>
      <c r="O743" s="142"/>
      <c r="P743" s="142"/>
      <c r="Q743" s="142"/>
      <c r="R743" s="142"/>
      <c r="S743" s="142"/>
      <c r="T743" s="142"/>
    </row>
    <row r="744" spans="1:20" ht="12.75" customHeight="1" hidden="1">
      <c r="A744" s="142"/>
      <c r="B744" s="142"/>
      <c r="C744" s="142"/>
      <c r="D744" s="142"/>
      <c r="E744" s="142"/>
      <c r="F744" s="142"/>
      <c r="G744" s="142"/>
      <c r="H744" s="142"/>
      <c r="I744" s="142"/>
      <c r="J744" s="142"/>
      <c r="K744" s="142"/>
      <c r="L744" s="142"/>
      <c r="M744" s="142"/>
      <c r="N744" s="142"/>
      <c r="O744" s="142"/>
      <c r="P744" s="142"/>
      <c r="Q744" s="142"/>
      <c r="R744" s="142"/>
      <c r="S744" s="142"/>
      <c r="T744" s="142"/>
    </row>
    <row r="745" spans="1:20" ht="12.75" customHeight="1" hidden="1">
      <c r="A745" s="142"/>
      <c r="B745" s="142"/>
      <c r="C745" s="142"/>
      <c r="D745" s="142"/>
      <c r="E745" s="142"/>
      <c r="F745" s="142"/>
      <c r="G745" s="142"/>
      <c r="H745" s="142"/>
      <c r="I745" s="142"/>
      <c r="J745" s="142"/>
      <c r="K745" s="142"/>
      <c r="L745" s="142"/>
      <c r="M745" s="142"/>
      <c r="N745" s="142"/>
      <c r="O745" s="142"/>
      <c r="P745" s="142"/>
      <c r="Q745" s="142"/>
      <c r="R745" s="142"/>
      <c r="S745" s="142"/>
      <c r="T745" s="142"/>
    </row>
    <row r="746" spans="1:20" ht="12.75" customHeight="1" hidden="1">
      <c r="A746" s="142"/>
      <c r="B746" s="142"/>
      <c r="C746" s="142"/>
      <c r="D746" s="142"/>
      <c r="E746" s="142"/>
      <c r="F746" s="142"/>
      <c r="G746" s="142"/>
      <c r="H746" s="142"/>
      <c r="I746" s="142"/>
      <c r="J746" s="142"/>
      <c r="K746" s="142"/>
      <c r="L746" s="142"/>
      <c r="M746" s="142"/>
      <c r="N746" s="142"/>
      <c r="O746" s="142"/>
      <c r="P746" s="142"/>
      <c r="Q746" s="142"/>
      <c r="R746" s="142"/>
      <c r="S746" s="142"/>
      <c r="T746" s="142"/>
    </row>
    <row r="747" spans="1:20" ht="12.75" customHeight="1" hidden="1">
      <c r="A747" s="142"/>
      <c r="B747" s="586"/>
      <c r="C747" s="586"/>
      <c r="D747" s="586"/>
      <c r="E747" s="114"/>
      <c r="F747" s="114"/>
      <c r="G747" s="114"/>
      <c r="H747" s="114"/>
      <c r="I747" s="114"/>
      <c r="J747" s="114"/>
      <c r="K747" s="114"/>
      <c r="L747" s="114"/>
      <c r="M747" s="114"/>
      <c r="N747" s="114"/>
      <c r="O747" s="114"/>
      <c r="P747" s="114"/>
      <c r="Q747" s="114"/>
      <c r="R747" s="114"/>
      <c r="S747" s="114"/>
      <c r="T747" s="114"/>
    </row>
    <row r="748" spans="1:20" ht="12.75" customHeight="1" hidden="1">
      <c r="A748" s="114"/>
      <c r="B748" s="142"/>
      <c r="C748" s="142"/>
      <c r="D748" s="142"/>
      <c r="E748" s="142"/>
      <c r="F748" s="142"/>
      <c r="G748" s="142"/>
      <c r="H748" s="142"/>
      <c r="I748" s="142"/>
      <c r="J748" s="142"/>
      <c r="K748" s="142"/>
      <c r="L748" s="142"/>
      <c r="M748" s="142"/>
      <c r="N748" s="142"/>
      <c r="O748" s="142"/>
      <c r="P748" s="142"/>
      <c r="Q748" s="142"/>
      <c r="R748" s="142"/>
      <c r="S748" s="142"/>
      <c r="T748" s="142"/>
    </row>
    <row r="749" spans="1:20" ht="12.75" customHeight="1" hidden="1">
      <c r="A749" s="142"/>
      <c r="B749" s="142"/>
      <c r="C749" s="142"/>
      <c r="D749" s="142"/>
      <c r="E749" s="142"/>
      <c r="F749" s="142"/>
      <c r="G749" s="142"/>
      <c r="H749" s="142"/>
      <c r="I749" s="142"/>
      <c r="J749" s="142"/>
      <c r="K749" s="142"/>
      <c r="L749" s="142"/>
      <c r="M749" s="142"/>
      <c r="N749" s="142"/>
      <c r="O749" s="142"/>
      <c r="P749" s="142"/>
      <c r="Q749" s="142"/>
      <c r="R749" s="142"/>
      <c r="S749" s="142"/>
      <c r="T749" s="142"/>
    </row>
    <row r="750" spans="1:20" ht="12.75" customHeight="1" hidden="1">
      <c r="A750" s="142"/>
      <c r="B750" s="142"/>
      <c r="C750" s="142"/>
      <c r="D750" s="142"/>
      <c r="E750" s="142"/>
      <c r="F750" s="142"/>
      <c r="G750" s="142"/>
      <c r="H750" s="142"/>
      <c r="I750" s="142"/>
      <c r="J750" s="142"/>
      <c r="K750" s="142"/>
      <c r="L750" s="142"/>
      <c r="M750" s="142"/>
      <c r="N750" s="142"/>
      <c r="O750" s="142"/>
      <c r="P750" s="142"/>
      <c r="Q750" s="142"/>
      <c r="R750" s="142"/>
      <c r="S750" s="142"/>
      <c r="T750" s="142"/>
    </row>
    <row r="751" spans="1:20" ht="12.75" customHeight="1" hidden="1">
      <c r="A751" s="142"/>
      <c r="B751" s="142"/>
      <c r="C751" s="142"/>
      <c r="D751" s="142"/>
      <c r="E751" s="142"/>
      <c r="F751" s="142"/>
      <c r="G751" s="142"/>
      <c r="H751" s="142"/>
      <c r="I751" s="142"/>
      <c r="J751" s="142"/>
      <c r="K751" s="142"/>
      <c r="L751" s="142"/>
      <c r="M751" s="142"/>
      <c r="N751" s="142"/>
      <c r="O751" s="142"/>
      <c r="P751" s="142"/>
      <c r="Q751" s="142"/>
      <c r="R751" s="142"/>
      <c r="S751" s="142"/>
      <c r="T751" s="142"/>
    </row>
    <row r="752" spans="1:20" ht="12.75" customHeight="1" hidden="1">
      <c r="A752" s="142"/>
      <c r="B752" s="142"/>
      <c r="C752" s="142"/>
      <c r="D752" s="142"/>
      <c r="E752" s="142"/>
      <c r="F752" s="142"/>
      <c r="G752" s="142"/>
      <c r="H752" s="142"/>
      <c r="I752" s="142"/>
      <c r="J752" s="142"/>
      <c r="K752" s="142"/>
      <c r="L752" s="142"/>
      <c r="M752" s="142"/>
      <c r="N752" s="142"/>
      <c r="O752" s="142"/>
      <c r="P752" s="142"/>
      <c r="Q752" s="142"/>
      <c r="R752" s="142"/>
      <c r="S752" s="142"/>
      <c r="T752" s="142"/>
    </row>
    <row r="753" spans="1:20" ht="12.75" customHeight="1" hidden="1">
      <c r="A753" s="142"/>
      <c r="B753" s="142"/>
      <c r="C753" s="142"/>
      <c r="D753" s="142"/>
      <c r="E753" s="142"/>
      <c r="F753" s="142"/>
      <c r="G753" s="142"/>
      <c r="H753" s="142"/>
      <c r="I753" s="142"/>
      <c r="J753" s="142"/>
      <c r="K753" s="142"/>
      <c r="L753" s="142"/>
      <c r="M753" s="142"/>
      <c r="N753" s="142"/>
      <c r="O753" s="142"/>
      <c r="P753" s="142"/>
      <c r="Q753" s="142"/>
      <c r="R753" s="142"/>
      <c r="S753" s="142"/>
      <c r="T753" s="142"/>
    </row>
    <row r="754" spans="1:20" ht="12.75" customHeight="1" hidden="1">
      <c r="A754" s="142"/>
      <c r="B754" s="142"/>
      <c r="C754" s="142"/>
      <c r="D754" s="142"/>
      <c r="E754" s="142"/>
      <c r="F754" s="142"/>
      <c r="G754" s="142"/>
      <c r="H754" s="142"/>
      <c r="I754" s="142"/>
      <c r="J754" s="142"/>
      <c r="K754" s="142"/>
      <c r="L754" s="142"/>
      <c r="M754" s="142"/>
      <c r="N754" s="142"/>
      <c r="O754" s="142"/>
      <c r="P754" s="142"/>
      <c r="Q754" s="142"/>
      <c r="R754" s="142"/>
      <c r="S754" s="142"/>
      <c r="T754" s="142"/>
    </row>
    <row r="755" spans="1:20" ht="12.75" customHeight="1" hidden="1">
      <c r="A755" s="142"/>
      <c r="B755" s="142"/>
      <c r="C755" s="142"/>
      <c r="D755" s="142"/>
      <c r="E755" s="142"/>
      <c r="F755" s="142"/>
      <c r="G755" s="142"/>
      <c r="H755" s="142"/>
      <c r="I755" s="142"/>
      <c r="J755" s="142"/>
      <c r="K755" s="142"/>
      <c r="L755" s="142"/>
      <c r="M755" s="142"/>
      <c r="N755" s="142"/>
      <c r="O755" s="142"/>
      <c r="P755" s="142"/>
      <c r="Q755" s="142"/>
      <c r="R755" s="142"/>
      <c r="S755" s="142"/>
      <c r="T755" s="142"/>
    </row>
    <row r="756" spans="1:20" ht="12.75" customHeight="1" hidden="1">
      <c r="A756" s="142"/>
      <c r="B756" s="142"/>
      <c r="C756" s="142"/>
      <c r="D756" s="142"/>
      <c r="E756" s="142"/>
      <c r="F756" s="142"/>
      <c r="G756" s="142"/>
      <c r="H756" s="142"/>
      <c r="I756" s="142"/>
      <c r="J756" s="142"/>
      <c r="K756" s="142"/>
      <c r="L756" s="142"/>
      <c r="M756" s="142"/>
      <c r="N756" s="142"/>
      <c r="O756" s="142"/>
      <c r="P756" s="142"/>
      <c r="Q756" s="142"/>
      <c r="R756" s="142"/>
      <c r="S756" s="142"/>
      <c r="T756" s="142"/>
    </row>
    <row r="757" spans="1:20" ht="12.75" customHeight="1" hidden="1">
      <c r="A757" s="142"/>
      <c r="B757" s="142"/>
      <c r="C757" s="142"/>
      <c r="D757" s="142"/>
      <c r="E757" s="142"/>
      <c r="F757" s="142"/>
      <c r="G757" s="142"/>
      <c r="H757" s="142"/>
      <c r="I757" s="142"/>
      <c r="J757" s="142"/>
      <c r="K757" s="142"/>
      <c r="L757" s="142"/>
      <c r="M757" s="142"/>
      <c r="N757" s="142"/>
      <c r="O757" s="142"/>
      <c r="P757" s="142"/>
      <c r="Q757" s="142"/>
      <c r="R757" s="142"/>
      <c r="S757" s="142"/>
      <c r="T757" s="142"/>
    </row>
    <row r="758" spans="1:21" ht="12.75" customHeight="1" hidden="1">
      <c r="A758" s="142"/>
      <c r="B758" s="142"/>
      <c r="C758" s="142"/>
      <c r="D758" s="142"/>
      <c r="E758" s="142"/>
      <c r="F758" s="142"/>
      <c r="G758" s="142"/>
      <c r="H758" s="142"/>
      <c r="I758" s="142"/>
      <c r="J758" s="142"/>
      <c r="K758" s="142"/>
      <c r="L758" s="142"/>
      <c r="M758" s="142"/>
      <c r="N758" s="142"/>
      <c r="O758" s="142"/>
      <c r="P758" s="142"/>
      <c r="Q758" s="142"/>
      <c r="R758" s="142"/>
      <c r="S758" s="142"/>
      <c r="T758" s="142"/>
      <c r="U758" s="117"/>
    </row>
    <row r="759" spans="1:21" ht="12.75" customHeight="1" hidden="1">
      <c r="A759" s="142"/>
      <c r="B759" s="142"/>
      <c r="C759" s="142"/>
      <c r="D759" s="142"/>
      <c r="E759" s="142"/>
      <c r="F759" s="142"/>
      <c r="G759" s="142"/>
      <c r="H759" s="142"/>
      <c r="I759" s="142"/>
      <c r="J759" s="142"/>
      <c r="K759" s="142"/>
      <c r="L759" s="142"/>
      <c r="M759" s="142"/>
      <c r="N759" s="142"/>
      <c r="O759" s="142"/>
      <c r="P759" s="142"/>
      <c r="Q759" s="142"/>
      <c r="R759" s="142"/>
      <c r="S759" s="142"/>
      <c r="T759" s="142"/>
      <c r="U759" s="117"/>
    </row>
    <row r="760" spans="1:21" ht="12.75" customHeight="1" hidden="1">
      <c r="A760" s="142"/>
      <c r="B760" s="142"/>
      <c r="C760" s="142"/>
      <c r="D760" s="142"/>
      <c r="E760" s="142"/>
      <c r="F760" s="142"/>
      <c r="G760" s="142"/>
      <c r="H760" s="142"/>
      <c r="I760" s="142"/>
      <c r="J760" s="142"/>
      <c r="K760" s="142"/>
      <c r="L760" s="142"/>
      <c r="M760" s="142"/>
      <c r="N760" s="142"/>
      <c r="O760" s="142"/>
      <c r="P760" s="142"/>
      <c r="Q760" s="142"/>
      <c r="R760" s="142"/>
      <c r="S760" s="142"/>
      <c r="T760" s="142"/>
      <c r="U760" s="117"/>
    </row>
    <row r="761" spans="1:21" ht="12.75" customHeight="1" hidden="1">
      <c r="A761" s="142"/>
      <c r="B761" s="142"/>
      <c r="C761" s="142"/>
      <c r="D761" s="142"/>
      <c r="E761" s="142"/>
      <c r="F761" s="142"/>
      <c r="G761" s="142"/>
      <c r="H761" s="142"/>
      <c r="I761" s="142"/>
      <c r="J761" s="142"/>
      <c r="K761" s="142"/>
      <c r="L761" s="142"/>
      <c r="M761" s="142"/>
      <c r="N761" s="142"/>
      <c r="O761" s="142"/>
      <c r="P761" s="142"/>
      <c r="Q761" s="142"/>
      <c r="R761" s="142"/>
      <c r="S761" s="142"/>
      <c r="T761" s="142"/>
      <c r="U761" s="117"/>
    </row>
    <row r="762" spans="1:21" ht="12.75" customHeight="1" hidden="1">
      <c r="A762" s="142"/>
      <c r="B762" s="142"/>
      <c r="C762" s="142"/>
      <c r="D762" s="142"/>
      <c r="E762" s="142"/>
      <c r="F762" s="142"/>
      <c r="G762" s="142"/>
      <c r="H762" s="142"/>
      <c r="I762" s="142"/>
      <c r="J762" s="142"/>
      <c r="K762" s="142"/>
      <c r="L762" s="142"/>
      <c r="M762" s="142"/>
      <c r="N762" s="142"/>
      <c r="O762" s="142"/>
      <c r="P762" s="142"/>
      <c r="Q762" s="142"/>
      <c r="R762" s="142"/>
      <c r="S762" s="142"/>
      <c r="T762" s="142"/>
      <c r="U762" s="117"/>
    </row>
    <row r="763" spans="1:21" ht="12.75" customHeight="1" hidden="1">
      <c r="A763" s="142"/>
      <c r="B763" s="142"/>
      <c r="C763" s="142"/>
      <c r="D763" s="142"/>
      <c r="E763" s="142"/>
      <c r="F763" s="142"/>
      <c r="G763" s="142"/>
      <c r="H763" s="142"/>
      <c r="I763" s="142"/>
      <c r="J763" s="142"/>
      <c r="K763" s="142"/>
      <c r="L763" s="142"/>
      <c r="M763" s="142"/>
      <c r="N763" s="142"/>
      <c r="O763" s="142"/>
      <c r="P763" s="142"/>
      <c r="Q763" s="142"/>
      <c r="R763" s="142"/>
      <c r="S763" s="142"/>
      <c r="T763" s="142"/>
      <c r="U763" s="117"/>
    </row>
    <row r="764" spans="1:21" ht="12.75" customHeight="1" hidden="1">
      <c r="A764" s="142"/>
      <c r="B764" s="586" t="s">
        <v>324</v>
      </c>
      <c r="C764" s="586"/>
      <c r="D764" s="586"/>
      <c r="E764" s="114"/>
      <c r="F764" s="114"/>
      <c r="G764" s="114"/>
      <c r="H764" s="114"/>
      <c r="I764" s="114"/>
      <c r="J764" s="114"/>
      <c r="K764" s="114"/>
      <c r="L764" s="114"/>
      <c r="M764" s="114"/>
      <c r="N764" s="114"/>
      <c r="O764" s="98"/>
      <c r="P764" s="114"/>
      <c r="Q764" s="114"/>
      <c r="R764" s="114"/>
      <c r="S764" s="114"/>
      <c r="T764" s="114"/>
      <c r="U764" s="117"/>
    </row>
    <row r="765" spans="1:21" ht="12.75" customHeight="1" hidden="1">
      <c r="A765" s="114"/>
      <c r="B765" s="142"/>
      <c r="C765" s="142"/>
      <c r="D765" s="142"/>
      <c r="E765" s="142"/>
      <c r="F765" s="142"/>
      <c r="G765" s="142"/>
      <c r="H765" s="142"/>
      <c r="I765" s="142"/>
      <c r="J765" s="142"/>
      <c r="K765" s="142"/>
      <c r="L765" s="142"/>
      <c r="M765" s="142"/>
      <c r="N765" s="142"/>
      <c r="O765" s="142"/>
      <c r="P765" s="142"/>
      <c r="Q765" s="142"/>
      <c r="R765" s="142"/>
      <c r="S765" s="142"/>
      <c r="T765" s="142"/>
      <c r="U765" s="117"/>
    </row>
    <row r="766" spans="1:21" ht="12.75" customHeight="1" hidden="1">
      <c r="A766" s="142"/>
      <c r="B766" s="142"/>
      <c r="C766" s="142"/>
      <c r="D766" s="142"/>
      <c r="E766" s="142"/>
      <c r="F766" s="142"/>
      <c r="G766" s="142"/>
      <c r="H766" s="142"/>
      <c r="I766" s="142"/>
      <c r="J766" s="142"/>
      <c r="K766" s="142"/>
      <c r="L766" s="142"/>
      <c r="M766" s="142"/>
      <c r="N766" s="142"/>
      <c r="O766" s="142"/>
      <c r="P766" s="142"/>
      <c r="Q766" s="142"/>
      <c r="R766" s="142"/>
      <c r="S766" s="142"/>
      <c r="T766" s="142"/>
      <c r="U766" s="117"/>
    </row>
    <row r="767" spans="1:21" ht="12.75" customHeight="1" hidden="1">
      <c r="A767" s="142"/>
      <c r="B767" s="142"/>
      <c r="C767" s="142"/>
      <c r="D767" s="142"/>
      <c r="E767" s="142"/>
      <c r="F767" s="142"/>
      <c r="G767" s="142"/>
      <c r="H767" s="142"/>
      <c r="I767" s="142"/>
      <c r="J767" s="142"/>
      <c r="K767" s="142"/>
      <c r="L767" s="142"/>
      <c r="M767" s="142"/>
      <c r="N767" s="142"/>
      <c r="O767" s="142"/>
      <c r="P767" s="142"/>
      <c r="Q767" s="142"/>
      <c r="R767" s="142"/>
      <c r="S767" s="142"/>
      <c r="T767" s="142"/>
      <c r="U767" s="117"/>
    </row>
    <row r="768" spans="1:21" ht="12.75" customHeight="1" hidden="1">
      <c r="A768" s="142"/>
      <c r="B768" s="142"/>
      <c r="C768" s="142"/>
      <c r="D768" s="142"/>
      <c r="E768" s="142"/>
      <c r="F768" s="142"/>
      <c r="G768" s="142"/>
      <c r="H768" s="142"/>
      <c r="I768" s="142"/>
      <c r="J768" s="142"/>
      <c r="K768" s="142"/>
      <c r="L768" s="142"/>
      <c r="M768" s="142"/>
      <c r="N768" s="142"/>
      <c r="O768" s="142"/>
      <c r="P768" s="142"/>
      <c r="Q768" s="142"/>
      <c r="R768" s="142"/>
      <c r="S768" s="142"/>
      <c r="T768" s="142"/>
      <c r="U768" s="117"/>
    </row>
    <row r="769" spans="1:21" ht="12.75" customHeight="1" hidden="1">
      <c r="A769" s="142"/>
      <c r="B769" s="142"/>
      <c r="C769" s="142"/>
      <c r="D769" s="142"/>
      <c r="E769" s="142"/>
      <c r="F769" s="142"/>
      <c r="G769" s="142"/>
      <c r="H769" s="142"/>
      <c r="I769" s="142"/>
      <c r="J769" s="142"/>
      <c r="K769" s="142"/>
      <c r="L769" s="142"/>
      <c r="M769" s="142"/>
      <c r="N769" s="142"/>
      <c r="O769" s="142"/>
      <c r="P769" s="142"/>
      <c r="Q769" s="142"/>
      <c r="R769" s="142"/>
      <c r="S769" s="142"/>
      <c r="T769" s="142"/>
      <c r="U769" s="117"/>
    </row>
    <row r="770" spans="1:21" ht="12.75" customHeight="1" hidden="1">
      <c r="A770" s="142"/>
      <c r="B770" s="142"/>
      <c r="C770" s="142"/>
      <c r="D770" s="142"/>
      <c r="E770" s="142"/>
      <c r="F770" s="142"/>
      <c r="G770" s="142"/>
      <c r="H770" s="142"/>
      <c r="I770" s="142"/>
      <c r="J770" s="142"/>
      <c r="K770" s="142"/>
      <c r="L770" s="142"/>
      <c r="M770" s="142"/>
      <c r="N770" s="142"/>
      <c r="O770" s="142"/>
      <c r="P770" s="142"/>
      <c r="Q770" s="142"/>
      <c r="R770" s="142"/>
      <c r="S770" s="142"/>
      <c r="T770" s="142"/>
      <c r="U770" s="117"/>
    </row>
    <row r="771" spans="1:21" ht="12.75" customHeight="1" hidden="1">
      <c r="A771" s="142"/>
      <c r="B771" s="142"/>
      <c r="C771" s="142"/>
      <c r="D771" s="142"/>
      <c r="E771" s="142"/>
      <c r="F771" s="142"/>
      <c r="G771" s="142"/>
      <c r="H771" s="142"/>
      <c r="I771" s="142"/>
      <c r="J771" s="142"/>
      <c r="K771" s="142"/>
      <c r="L771" s="142"/>
      <c r="M771" s="142"/>
      <c r="N771" s="142"/>
      <c r="O771" s="142"/>
      <c r="P771" s="142"/>
      <c r="Q771" s="142"/>
      <c r="R771" s="142"/>
      <c r="S771" s="142"/>
      <c r="T771" s="142"/>
      <c r="U771" s="117"/>
    </row>
    <row r="772" spans="1:21" ht="12.75" customHeight="1" hidden="1">
      <c r="A772" s="142"/>
      <c r="B772" s="142"/>
      <c r="C772" s="142"/>
      <c r="D772" s="142"/>
      <c r="E772" s="142"/>
      <c r="F772" s="142"/>
      <c r="G772" s="142"/>
      <c r="H772" s="142"/>
      <c r="I772" s="142"/>
      <c r="J772" s="142"/>
      <c r="K772" s="142"/>
      <c r="L772" s="142"/>
      <c r="M772" s="142"/>
      <c r="N772" s="142"/>
      <c r="O772" s="142"/>
      <c r="P772" s="142"/>
      <c r="Q772" s="142"/>
      <c r="R772" s="142"/>
      <c r="S772" s="142"/>
      <c r="T772" s="142"/>
      <c r="U772" s="117"/>
    </row>
    <row r="773" spans="1:21" ht="12.75" customHeight="1" hidden="1">
      <c r="A773" s="142"/>
      <c r="B773" s="142"/>
      <c r="C773" s="142"/>
      <c r="D773" s="142"/>
      <c r="E773" s="142"/>
      <c r="F773" s="142"/>
      <c r="G773" s="142"/>
      <c r="H773" s="142"/>
      <c r="I773" s="142"/>
      <c r="J773" s="142"/>
      <c r="K773" s="142"/>
      <c r="L773" s="142"/>
      <c r="M773" s="142"/>
      <c r="N773" s="142"/>
      <c r="O773" s="142"/>
      <c r="P773" s="142"/>
      <c r="Q773" s="142"/>
      <c r="R773" s="142"/>
      <c r="S773" s="142"/>
      <c r="T773" s="142"/>
      <c r="U773" s="117"/>
    </row>
    <row r="774" spans="1:21" ht="12.75" customHeight="1" hidden="1">
      <c r="A774" s="142"/>
      <c r="B774" s="142"/>
      <c r="C774" s="142"/>
      <c r="D774" s="142"/>
      <c r="E774" s="142"/>
      <c r="F774" s="142"/>
      <c r="G774" s="142"/>
      <c r="H774" s="142"/>
      <c r="I774" s="142"/>
      <c r="J774" s="142"/>
      <c r="K774" s="142"/>
      <c r="L774" s="142"/>
      <c r="M774" s="142"/>
      <c r="N774" s="142"/>
      <c r="O774" s="142"/>
      <c r="P774" s="142"/>
      <c r="Q774" s="142"/>
      <c r="R774" s="142"/>
      <c r="S774" s="142"/>
      <c r="T774" s="142"/>
      <c r="U774" s="117"/>
    </row>
    <row r="775" spans="1:21" ht="12.75" customHeight="1" hidden="1">
      <c r="A775" s="142"/>
      <c r="B775" s="142"/>
      <c r="C775" s="142"/>
      <c r="D775" s="142"/>
      <c r="E775" s="142"/>
      <c r="F775" s="142"/>
      <c r="G775" s="142"/>
      <c r="H775" s="142"/>
      <c r="I775" s="142"/>
      <c r="J775" s="142"/>
      <c r="K775" s="142"/>
      <c r="L775" s="142"/>
      <c r="M775" s="142"/>
      <c r="N775" s="142"/>
      <c r="O775" s="142"/>
      <c r="P775" s="142"/>
      <c r="Q775" s="142"/>
      <c r="R775" s="142"/>
      <c r="S775" s="142"/>
      <c r="T775" s="142"/>
      <c r="U775" s="117"/>
    </row>
    <row r="776" spans="1:20" ht="12.75" customHeight="1" hidden="1">
      <c r="A776" s="142"/>
      <c r="B776" s="142"/>
      <c r="C776" s="142"/>
      <c r="D776" s="142"/>
      <c r="E776" s="142"/>
      <c r="F776" s="142"/>
      <c r="G776" s="142"/>
      <c r="H776" s="142"/>
      <c r="I776" s="142"/>
      <c r="J776" s="142"/>
      <c r="K776" s="142"/>
      <c r="L776" s="142"/>
      <c r="M776" s="142"/>
      <c r="N776" s="142"/>
      <c r="O776" s="142"/>
      <c r="P776" s="142"/>
      <c r="Q776" s="142"/>
      <c r="R776" s="142"/>
      <c r="S776" s="142"/>
      <c r="T776" s="142"/>
    </row>
    <row r="777" spans="1:20" ht="12.75" customHeight="1" hidden="1">
      <c r="A777" s="142"/>
      <c r="B777" s="142"/>
      <c r="C777" s="142"/>
      <c r="D777" s="142"/>
      <c r="E777" s="142"/>
      <c r="F777" s="142"/>
      <c r="G777" s="142"/>
      <c r="H777" s="142"/>
      <c r="I777" s="142"/>
      <c r="J777" s="142"/>
      <c r="K777" s="142"/>
      <c r="L777" s="142"/>
      <c r="M777" s="142"/>
      <c r="N777" s="142"/>
      <c r="O777" s="142"/>
      <c r="P777" s="142"/>
      <c r="Q777" s="142"/>
      <c r="R777" s="142"/>
      <c r="S777" s="142"/>
      <c r="T777" s="142"/>
    </row>
    <row r="778" spans="1:20" ht="12.75" customHeight="1" hidden="1">
      <c r="A778" s="142"/>
      <c r="B778" s="142"/>
      <c r="C778" s="142"/>
      <c r="D778" s="142"/>
      <c r="E778" s="142"/>
      <c r="F778" s="142"/>
      <c r="G778" s="142"/>
      <c r="H778" s="142"/>
      <c r="I778" s="142"/>
      <c r="J778" s="142"/>
      <c r="K778" s="142"/>
      <c r="L778" s="142"/>
      <c r="M778" s="142"/>
      <c r="N778" s="142"/>
      <c r="O778" s="142"/>
      <c r="P778" s="142"/>
      <c r="Q778" s="142"/>
      <c r="R778" s="142"/>
      <c r="S778" s="142"/>
      <c r="T778" s="142"/>
    </row>
    <row r="779" spans="1:20" ht="12.75" customHeight="1" hidden="1">
      <c r="A779" s="142"/>
      <c r="B779" s="142"/>
      <c r="C779" s="142"/>
      <c r="D779" s="142"/>
      <c r="E779" s="142"/>
      <c r="F779" s="142"/>
      <c r="G779" s="142"/>
      <c r="H779" s="142"/>
      <c r="I779" s="142"/>
      <c r="J779" s="142"/>
      <c r="K779" s="142"/>
      <c r="L779" s="142"/>
      <c r="M779" s="142"/>
      <c r="N779" s="142"/>
      <c r="O779" s="142"/>
      <c r="P779" s="142"/>
      <c r="Q779" s="142"/>
      <c r="R779" s="142"/>
      <c r="S779" s="142"/>
      <c r="T779" s="142"/>
    </row>
    <row r="780" spans="1:20" ht="12.75" customHeight="1" hidden="1">
      <c r="A780" s="142"/>
      <c r="B780" s="142"/>
      <c r="C780" s="142"/>
      <c r="D780" s="142"/>
      <c r="E780" s="142"/>
      <c r="F780" s="142"/>
      <c r="G780" s="142"/>
      <c r="H780" s="142"/>
      <c r="I780" s="142"/>
      <c r="J780" s="142"/>
      <c r="K780" s="142"/>
      <c r="L780" s="142"/>
      <c r="M780" s="142"/>
      <c r="N780" s="142"/>
      <c r="O780" s="142"/>
      <c r="P780" s="142"/>
      <c r="Q780" s="142"/>
      <c r="R780" s="142"/>
      <c r="S780" s="142"/>
      <c r="T780" s="142"/>
    </row>
    <row r="781" spans="1:20" ht="12.75" customHeight="1" hidden="1">
      <c r="A781" s="142"/>
      <c r="B781" s="142"/>
      <c r="C781" s="142"/>
      <c r="D781" s="142"/>
      <c r="E781" s="142"/>
      <c r="F781" s="142"/>
      <c r="G781" s="142"/>
      <c r="H781" s="142"/>
      <c r="I781" s="142"/>
      <c r="J781" s="142"/>
      <c r="K781" s="142"/>
      <c r="L781" s="142"/>
      <c r="M781" s="142"/>
      <c r="N781" s="142"/>
      <c r="O781" s="142"/>
      <c r="P781" s="142"/>
      <c r="Q781" s="142"/>
      <c r="R781" s="142"/>
      <c r="S781" s="142"/>
      <c r="T781" s="142"/>
    </row>
    <row r="782" spans="1:20" ht="12.75" customHeight="1" hidden="1">
      <c r="A782" s="142"/>
      <c r="B782" s="142"/>
      <c r="C782" s="142"/>
      <c r="D782" s="142"/>
      <c r="E782" s="142"/>
      <c r="F782" s="142"/>
      <c r="G782" s="142"/>
      <c r="H782" s="142"/>
      <c r="I782" s="142"/>
      <c r="J782" s="142"/>
      <c r="K782" s="142"/>
      <c r="L782" s="142"/>
      <c r="M782" s="142"/>
      <c r="N782" s="142"/>
      <c r="O782" s="142"/>
      <c r="P782" s="142"/>
      <c r="Q782" s="142"/>
      <c r="R782" s="142"/>
      <c r="S782" s="142"/>
      <c r="T782" s="142"/>
    </row>
    <row r="783" spans="1:20" ht="12.75" customHeight="1" hidden="1">
      <c r="A783" s="142"/>
      <c r="B783" s="586"/>
      <c r="C783" s="586"/>
      <c r="D783" s="586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</row>
    <row r="784" spans="1:20" ht="12.75" customHeight="1" hidden="1">
      <c r="A784" s="98"/>
      <c r="B784" s="142"/>
      <c r="C784" s="142"/>
      <c r="D784" s="142"/>
      <c r="E784" s="142"/>
      <c r="F784" s="142"/>
      <c r="G784" s="142"/>
      <c r="H784" s="142"/>
      <c r="I784" s="142"/>
      <c r="J784" s="142"/>
      <c r="K784" s="142"/>
      <c r="L784" s="142"/>
      <c r="M784" s="142"/>
      <c r="N784" s="142"/>
      <c r="O784" s="142"/>
      <c r="P784" s="142"/>
      <c r="Q784" s="142"/>
      <c r="R784" s="142"/>
      <c r="S784" s="142"/>
      <c r="T784" s="142"/>
    </row>
    <row r="785" spans="1:20" ht="12.75" customHeight="1" hidden="1">
      <c r="A785" s="142"/>
      <c r="B785" s="142"/>
      <c r="C785" s="142"/>
      <c r="D785" s="142"/>
      <c r="E785" s="142"/>
      <c r="F785" s="142"/>
      <c r="G785" s="142"/>
      <c r="H785" s="142"/>
      <c r="I785" s="142"/>
      <c r="J785" s="142"/>
      <c r="K785" s="142"/>
      <c r="L785" s="142"/>
      <c r="M785" s="142"/>
      <c r="N785" s="142"/>
      <c r="O785" s="142"/>
      <c r="P785" s="142"/>
      <c r="Q785" s="142"/>
      <c r="R785" s="142"/>
      <c r="S785" s="142"/>
      <c r="T785" s="142"/>
    </row>
    <row r="786" spans="1:20" ht="12.75" customHeight="1" hidden="1">
      <c r="A786" s="142"/>
      <c r="B786" s="142"/>
      <c r="C786" s="142"/>
      <c r="D786" s="142"/>
      <c r="E786" s="142"/>
      <c r="F786" s="142"/>
      <c r="G786" s="142"/>
      <c r="H786" s="142"/>
      <c r="I786" s="142"/>
      <c r="J786" s="142"/>
      <c r="K786" s="142"/>
      <c r="L786" s="142"/>
      <c r="M786" s="142"/>
      <c r="N786" s="142"/>
      <c r="O786" s="142"/>
      <c r="P786" s="142"/>
      <c r="Q786" s="142"/>
      <c r="R786" s="142"/>
      <c r="S786" s="142"/>
      <c r="T786" s="142"/>
    </row>
    <row r="787" spans="1:23" ht="12.75" customHeight="1" hidden="1">
      <c r="A787" s="142"/>
      <c r="B787" s="142"/>
      <c r="C787" s="142"/>
      <c r="D787" s="142"/>
      <c r="E787" s="142"/>
      <c r="F787" s="142"/>
      <c r="G787" s="142"/>
      <c r="H787" s="142"/>
      <c r="I787" s="142"/>
      <c r="J787" s="142"/>
      <c r="K787" s="142"/>
      <c r="L787" s="142"/>
      <c r="M787" s="142"/>
      <c r="N787" s="142"/>
      <c r="O787" s="142"/>
      <c r="P787" s="142"/>
      <c r="Q787" s="142"/>
      <c r="R787" s="142"/>
      <c r="S787" s="142"/>
      <c r="T787" s="142"/>
      <c r="W787" s="22"/>
    </row>
    <row r="788" spans="1:20" ht="12.75" customHeight="1" hidden="1">
      <c r="A788" s="142"/>
      <c r="B788" s="142"/>
      <c r="C788" s="142"/>
      <c r="D788" s="142"/>
      <c r="E788" s="142"/>
      <c r="F788" s="142"/>
      <c r="G788" s="142"/>
      <c r="H788" s="142"/>
      <c r="I788" s="142"/>
      <c r="J788" s="142"/>
      <c r="K788" s="142"/>
      <c r="L788" s="142"/>
      <c r="M788" s="142"/>
      <c r="N788" s="142"/>
      <c r="O788" s="142"/>
      <c r="P788" s="142"/>
      <c r="Q788" s="142"/>
      <c r="R788" s="142"/>
      <c r="S788" s="142"/>
      <c r="T788" s="142"/>
    </row>
    <row r="789" spans="1:20" ht="12.75" customHeight="1" hidden="1">
      <c r="A789" s="142"/>
      <c r="B789" s="142"/>
      <c r="C789" s="142"/>
      <c r="D789" s="142"/>
      <c r="E789" s="142"/>
      <c r="F789" s="142"/>
      <c r="G789" s="142"/>
      <c r="H789" s="142"/>
      <c r="I789" s="142"/>
      <c r="J789" s="142"/>
      <c r="K789" s="142"/>
      <c r="L789" s="142"/>
      <c r="M789" s="142"/>
      <c r="N789" s="142"/>
      <c r="O789" s="142"/>
      <c r="P789" s="142"/>
      <c r="Q789" s="142"/>
      <c r="R789" s="142"/>
      <c r="S789" s="142"/>
      <c r="T789" s="142"/>
    </row>
    <row r="790" spans="1:20" ht="12.75" customHeight="1" hidden="1">
      <c r="A790" s="142"/>
      <c r="B790" s="142"/>
      <c r="C790" s="142"/>
      <c r="D790" s="142"/>
      <c r="E790" s="142"/>
      <c r="F790" s="142"/>
      <c r="G790" s="142"/>
      <c r="H790" s="142"/>
      <c r="I790" s="142"/>
      <c r="J790" s="142"/>
      <c r="K790" s="142"/>
      <c r="L790" s="142"/>
      <c r="M790" s="142"/>
      <c r="N790" s="142"/>
      <c r="O790" s="142"/>
      <c r="P790" s="142"/>
      <c r="Q790" s="142"/>
      <c r="R790" s="142"/>
      <c r="S790" s="142"/>
      <c r="T790" s="142"/>
    </row>
    <row r="791" spans="1:20" ht="12.75" customHeight="1" hidden="1">
      <c r="A791" s="142"/>
      <c r="B791" s="142"/>
      <c r="C791" s="142"/>
      <c r="D791" s="142"/>
      <c r="E791" s="142"/>
      <c r="F791" s="142"/>
      <c r="G791" s="142"/>
      <c r="H791" s="142"/>
      <c r="I791" s="142"/>
      <c r="J791" s="142"/>
      <c r="K791" s="142"/>
      <c r="L791" s="142"/>
      <c r="M791" s="142"/>
      <c r="N791" s="142"/>
      <c r="O791" s="142"/>
      <c r="P791" s="142"/>
      <c r="Q791" s="142"/>
      <c r="R791" s="142"/>
      <c r="S791" s="142"/>
      <c r="T791" s="142"/>
    </row>
    <row r="792" spans="1:20" ht="12.75" customHeight="1" hidden="1">
      <c r="A792" s="142"/>
      <c r="B792" s="142"/>
      <c r="C792" s="142"/>
      <c r="D792" s="142"/>
      <c r="E792" s="142"/>
      <c r="F792" s="142"/>
      <c r="G792" s="142"/>
      <c r="H792" s="142"/>
      <c r="I792" s="142"/>
      <c r="J792" s="142"/>
      <c r="K792" s="142"/>
      <c r="L792" s="142"/>
      <c r="M792" s="142"/>
      <c r="N792" s="142"/>
      <c r="O792" s="142"/>
      <c r="P792" s="142"/>
      <c r="Q792" s="142"/>
      <c r="R792" s="142"/>
      <c r="S792" s="142"/>
      <c r="T792" s="142"/>
    </row>
    <row r="793" spans="1:20" ht="12.75" customHeight="1" hidden="1">
      <c r="A793" s="142"/>
      <c r="B793" s="142"/>
      <c r="C793" s="142"/>
      <c r="D793" s="142"/>
      <c r="E793" s="142"/>
      <c r="F793" s="142"/>
      <c r="G793" s="142"/>
      <c r="H793" s="142"/>
      <c r="I793" s="142"/>
      <c r="J793" s="142"/>
      <c r="K793" s="142"/>
      <c r="L793" s="142"/>
      <c r="M793" s="142"/>
      <c r="N793" s="142"/>
      <c r="O793" s="142"/>
      <c r="P793" s="142"/>
      <c r="Q793" s="142"/>
      <c r="R793" s="142"/>
      <c r="S793" s="142"/>
      <c r="T793" s="142"/>
    </row>
    <row r="794" spans="1:20" ht="12.75" customHeight="1" hidden="1">
      <c r="A794" s="142"/>
      <c r="B794" s="142"/>
      <c r="C794" s="142"/>
      <c r="D794" s="142"/>
      <c r="E794" s="142"/>
      <c r="F794" s="142"/>
      <c r="G794" s="142"/>
      <c r="H794" s="142"/>
      <c r="I794" s="142"/>
      <c r="J794" s="142"/>
      <c r="K794" s="142"/>
      <c r="L794" s="142"/>
      <c r="M794" s="142"/>
      <c r="N794" s="142"/>
      <c r="O794" s="142"/>
      <c r="P794" s="142"/>
      <c r="Q794" s="142"/>
      <c r="R794" s="142"/>
      <c r="S794" s="142"/>
      <c r="T794" s="142"/>
    </row>
    <row r="795" spans="1:20" ht="12.75" customHeight="1" hidden="1">
      <c r="A795" s="142"/>
      <c r="B795" s="142"/>
      <c r="C795" s="142"/>
      <c r="D795" s="142"/>
      <c r="E795" s="142"/>
      <c r="F795" s="142"/>
      <c r="G795" s="142"/>
      <c r="H795" s="142"/>
      <c r="I795" s="142"/>
      <c r="J795" s="142"/>
      <c r="K795" s="142"/>
      <c r="L795" s="142"/>
      <c r="M795" s="142"/>
      <c r="N795" s="142"/>
      <c r="O795" s="142"/>
      <c r="P795" s="142"/>
      <c r="Q795" s="142"/>
      <c r="R795" s="142"/>
      <c r="S795" s="142"/>
      <c r="T795" s="142"/>
    </row>
    <row r="796" spans="1:20" ht="12.75" customHeight="1" hidden="1">
      <c r="A796" s="142"/>
      <c r="B796" s="142"/>
      <c r="C796" s="142"/>
      <c r="D796" s="142"/>
      <c r="E796" s="142"/>
      <c r="F796" s="142"/>
      <c r="G796" s="142"/>
      <c r="H796" s="142"/>
      <c r="I796" s="142"/>
      <c r="J796" s="142"/>
      <c r="K796" s="142"/>
      <c r="L796" s="142"/>
      <c r="M796" s="142"/>
      <c r="N796" s="142"/>
      <c r="O796" s="142"/>
      <c r="P796" s="142"/>
      <c r="Q796" s="142"/>
      <c r="R796" s="142"/>
      <c r="S796" s="142"/>
      <c r="T796" s="142"/>
    </row>
    <row r="797" spans="1:20" ht="12.75" customHeight="1" hidden="1">
      <c r="A797" s="142"/>
      <c r="B797" s="142"/>
      <c r="C797" s="142"/>
      <c r="D797" s="142"/>
      <c r="E797" s="142"/>
      <c r="F797" s="142"/>
      <c r="G797" s="142"/>
      <c r="H797" s="142"/>
      <c r="I797" s="142"/>
      <c r="J797" s="142"/>
      <c r="K797" s="142"/>
      <c r="L797" s="142"/>
      <c r="M797" s="142"/>
      <c r="N797" s="142"/>
      <c r="O797" s="142"/>
      <c r="P797" s="142"/>
      <c r="Q797" s="142"/>
      <c r="R797" s="142"/>
      <c r="S797" s="142"/>
      <c r="T797" s="142"/>
    </row>
    <row r="798" spans="1:20" ht="12.75" customHeight="1" hidden="1">
      <c r="A798" s="142"/>
      <c r="B798" s="142"/>
      <c r="C798" s="142"/>
      <c r="D798" s="142"/>
      <c r="E798" s="142"/>
      <c r="F798" s="142"/>
      <c r="G798" s="142"/>
      <c r="H798" s="142"/>
      <c r="I798" s="142"/>
      <c r="J798" s="142"/>
      <c r="K798" s="142"/>
      <c r="L798" s="142"/>
      <c r="M798" s="142"/>
      <c r="N798" s="142"/>
      <c r="O798" s="142"/>
      <c r="P798" s="142"/>
      <c r="Q798" s="142"/>
      <c r="R798" s="142"/>
      <c r="S798" s="142"/>
      <c r="T798" s="142"/>
    </row>
    <row r="799" spans="1:20" ht="12.75" customHeight="1" hidden="1">
      <c r="A799" s="142"/>
      <c r="B799" s="142"/>
      <c r="C799" s="142"/>
      <c r="D799" s="142"/>
      <c r="E799" s="142"/>
      <c r="F799" s="142"/>
      <c r="G799" s="142"/>
      <c r="H799" s="142"/>
      <c r="I799" s="142"/>
      <c r="J799" s="142"/>
      <c r="K799" s="142"/>
      <c r="L799" s="142"/>
      <c r="M799" s="142"/>
      <c r="N799" s="142"/>
      <c r="O799" s="142"/>
      <c r="P799" s="142"/>
      <c r="Q799" s="142"/>
      <c r="R799" s="142"/>
      <c r="S799" s="142"/>
      <c r="T799" s="142"/>
    </row>
    <row r="800" spans="1:20" s="65" customFormat="1" ht="12.75" customHeight="1" hidden="1">
      <c r="A800" s="142"/>
      <c r="B800" s="586"/>
      <c r="C800" s="586"/>
      <c r="D800" s="586"/>
      <c r="E800" s="114"/>
      <c r="F800" s="114"/>
      <c r="G800" s="114"/>
      <c r="H800" s="114"/>
      <c r="I800" s="114"/>
      <c r="J800" s="114"/>
      <c r="K800" s="114"/>
      <c r="L800" s="114"/>
      <c r="M800" s="114"/>
      <c r="N800" s="114"/>
      <c r="O800" s="114"/>
      <c r="P800" s="114"/>
      <c r="Q800" s="114"/>
      <c r="R800" s="114"/>
      <c r="S800" s="114"/>
      <c r="T800" s="114"/>
    </row>
    <row r="801" spans="1:20" ht="12.75" customHeight="1" hidden="1">
      <c r="A801" s="114"/>
      <c r="B801" s="98"/>
      <c r="C801" s="143"/>
      <c r="D801" s="98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</row>
    <row r="802" spans="1:20" ht="12.75" customHeight="1" hidden="1">
      <c r="A802" s="98"/>
      <c r="B802" s="142"/>
      <c r="C802" s="142"/>
      <c r="D802" s="142"/>
      <c r="E802" s="142"/>
      <c r="F802" s="142"/>
      <c r="G802" s="142"/>
      <c r="H802" s="142"/>
      <c r="I802" s="142"/>
      <c r="J802" s="142"/>
      <c r="K802" s="142"/>
      <c r="L802" s="142"/>
      <c r="M802" s="142"/>
      <c r="N802" s="142"/>
      <c r="O802" s="142"/>
      <c r="P802" s="142"/>
      <c r="Q802" s="142"/>
      <c r="R802" s="142"/>
      <c r="S802" s="142"/>
      <c r="T802" s="142"/>
    </row>
    <row r="803" spans="1:20" ht="12.75" customHeight="1" hidden="1">
      <c r="A803" s="142"/>
      <c r="B803" s="142"/>
      <c r="C803" s="142"/>
      <c r="D803" s="142"/>
      <c r="E803" s="142"/>
      <c r="F803" s="142"/>
      <c r="G803" s="142"/>
      <c r="H803" s="142"/>
      <c r="I803" s="142"/>
      <c r="J803" s="142"/>
      <c r="K803" s="142"/>
      <c r="L803" s="142"/>
      <c r="M803" s="142"/>
      <c r="N803" s="142"/>
      <c r="O803" s="142"/>
      <c r="P803" s="142"/>
      <c r="Q803" s="142"/>
      <c r="R803" s="142"/>
      <c r="S803" s="142"/>
      <c r="T803" s="142"/>
    </row>
    <row r="804" spans="1:20" ht="12.75" customHeight="1" hidden="1">
      <c r="A804" s="142"/>
      <c r="B804" s="98"/>
      <c r="C804" s="143"/>
      <c r="D804" s="98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114"/>
      <c r="S804" s="98"/>
      <c r="T804" s="98"/>
    </row>
    <row r="805" spans="1:20" ht="12.75" customHeight="1" hidden="1">
      <c r="A805" s="98"/>
      <c r="B805" s="142"/>
      <c r="C805" s="142"/>
      <c r="D805" s="142"/>
      <c r="E805" s="142"/>
      <c r="F805" s="142"/>
      <c r="G805" s="142"/>
      <c r="H805" s="142"/>
      <c r="I805" s="142"/>
      <c r="J805" s="142"/>
      <c r="K805" s="142"/>
      <c r="L805" s="142"/>
      <c r="M805" s="142"/>
      <c r="N805" s="142"/>
      <c r="O805" s="142"/>
      <c r="P805" s="142"/>
      <c r="Q805" s="142"/>
      <c r="R805" s="142"/>
      <c r="S805" s="142"/>
      <c r="T805" s="142"/>
    </row>
    <row r="806" spans="1:20" ht="12.75" customHeight="1" hidden="1">
      <c r="A806" s="142"/>
      <c r="B806" s="142"/>
      <c r="C806" s="142"/>
      <c r="D806" s="142"/>
      <c r="E806" s="142"/>
      <c r="F806" s="142"/>
      <c r="G806" s="142"/>
      <c r="H806" s="142"/>
      <c r="I806" s="142"/>
      <c r="J806" s="142"/>
      <c r="K806" s="142"/>
      <c r="L806" s="142"/>
      <c r="M806" s="142"/>
      <c r="N806" s="142"/>
      <c r="O806" s="142"/>
      <c r="P806" s="142"/>
      <c r="Q806" s="142"/>
      <c r="R806" s="142"/>
      <c r="S806" s="142"/>
      <c r="T806" s="142"/>
    </row>
    <row r="807" spans="1:20" ht="12.75" customHeight="1" hidden="1">
      <c r="A807" s="142"/>
      <c r="B807" s="142"/>
      <c r="C807" s="142"/>
      <c r="D807" s="142"/>
      <c r="E807" s="142"/>
      <c r="F807" s="142"/>
      <c r="G807" s="142"/>
      <c r="H807" s="142"/>
      <c r="I807" s="142"/>
      <c r="J807" s="142"/>
      <c r="K807" s="142"/>
      <c r="L807" s="142"/>
      <c r="M807" s="142"/>
      <c r="N807" s="142"/>
      <c r="O807" s="142"/>
      <c r="P807" s="142"/>
      <c r="Q807" s="142"/>
      <c r="R807" s="142"/>
      <c r="S807" s="142"/>
      <c r="T807" s="142"/>
    </row>
    <row r="808" spans="1:20" ht="12.75" customHeight="1" hidden="1">
      <c r="A808" s="142"/>
      <c r="B808" s="142"/>
      <c r="C808" s="142"/>
      <c r="D808" s="142"/>
      <c r="E808" s="142"/>
      <c r="F808" s="142"/>
      <c r="G808" s="142"/>
      <c r="H808" s="142"/>
      <c r="I808" s="142"/>
      <c r="J808" s="142"/>
      <c r="K808" s="142"/>
      <c r="L808" s="142"/>
      <c r="M808" s="142"/>
      <c r="N808" s="142"/>
      <c r="O808" s="142"/>
      <c r="P808" s="142"/>
      <c r="Q808" s="142"/>
      <c r="R808" s="142"/>
      <c r="S808" s="142"/>
      <c r="T808" s="142"/>
    </row>
    <row r="809" spans="1:20" ht="12.75" customHeight="1" hidden="1">
      <c r="A809" s="142"/>
      <c r="B809" s="142"/>
      <c r="C809" s="142"/>
      <c r="D809" s="142"/>
      <c r="E809" s="142"/>
      <c r="F809" s="142"/>
      <c r="G809" s="142"/>
      <c r="H809" s="142"/>
      <c r="I809" s="142"/>
      <c r="J809" s="142"/>
      <c r="K809" s="142"/>
      <c r="L809" s="142"/>
      <c r="M809" s="142"/>
      <c r="N809" s="142"/>
      <c r="O809" s="142"/>
      <c r="P809" s="142"/>
      <c r="Q809" s="142"/>
      <c r="R809" s="142"/>
      <c r="S809" s="142"/>
      <c r="T809" s="142"/>
    </row>
    <row r="810" spans="1:20" ht="12.75" customHeight="1" hidden="1">
      <c r="A810" s="142"/>
      <c r="B810" s="142"/>
      <c r="C810" s="142"/>
      <c r="D810" s="142"/>
      <c r="E810" s="142"/>
      <c r="F810" s="142"/>
      <c r="G810" s="142"/>
      <c r="H810" s="142"/>
      <c r="I810" s="142"/>
      <c r="J810" s="142"/>
      <c r="K810" s="142"/>
      <c r="L810" s="142"/>
      <c r="M810" s="142"/>
      <c r="N810" s="142"/>
      <c r="O810" s="142"/>
      <c r="P810" s="142"/>
      <c r="Q810" s="142"/>
      <c r="R810" s="142"/>
      <c r="S810" s="142"/>
      <c r="T810" s="142"/>
    </row>
    <row r="811" spans="1:20" ht="12.75" customHeight="1" hidden="1">
      <c r="A811" s="142"/>
      <c r="B811" s="142"/>
      <c r="C811" s="142"/>
      <c r="D811" s="142"/>
      <c r="E811" s="142"/>
      <c r="F811" s="142"/>
      <c r="G811" s="142"/>
      <c r="H811" s="142"/>
      <c r="I811" s="142"/>
      <c r="J811" s="142"/>
      <c r="K811" s="142"/>
      <c r="L811" s="142"/>
      <c r="M811" s="142"/>
      <c r="N811" s="142"/>
      <c r="O811" s="142"/>
      <c r="P811" s="142"/>
      <c r="Q811" s="142"/>
      <c r="R811" s="142"/>
      <c r="S811" s="142"/>
      <c r="T811" s="142"/>
    </row>
    <row r="812" spans="1:21" ht="12.75" customHeight="1" hidden="1">
      <c r="A812" s="142"/>
      <c r="B812" s="570"/>
      <c r="C812" s="570"/>
      <c r="D812" s="98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117"/>
    </row>
    <row r="813" spans="1:21" ht="12.75" customHeight="1" hidden="1">
      <c r="A813" s="98"/>
      <c r="B813" s="570"/>
      <c r="C813" s="570"/>
      <c r="D813" s="98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117"/>
    </row>
    <row r="814" spans="1:21" ht="12.75" customHeight="1" hidden="1">
      <c r="A814" s="98"/>
      <c r="B814" s="570"/>
      <c r="C814" s="570"/>
      <c r="D814" s="98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117"/>
    </row>
    <row r="815" spans="1:21" ht="12.75" customHeight="1" hidden="1">
      <c r="A815" s="98"/>
      <c r="B815" s="570"/>
      <c r="C815" s="570"/>
      <c r="D815" s="98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117"/>
    </row>
    <row r="816" spans="1:21" ht="12.75" customHeight="1" hidden="1">
      <c r="A816" s="98"/>
      <c r="B816" s="570"/>
      <c r="C816" s="570"/>
      <c r="D816" s="98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117"/>
    </row>
    <row r="817" spans="1:21" ht="12.75" customHeight="1" hidden="1">
      <c r="A817" s="98"/>
      <c r="B817" s="142"/>
      <c r="C817" s="142"/>
      <c r="D817" s="142"/>
      <c r="E817" s="142"/>
      <c r="F817" s="142"/>
      <c r="G817" s="142"/>
      <c r="H817" s="142"/>
      <c r="I817" s="142"/>
      <c r="J817" s="142"/>
      <c r="K817" s="142"/>
      <c r="L817" s="142"/>
      <c r="M817" s="142"/>
      <c r="N817" s="142"/>
      <c r="O817" s="142"/>
      <c r="P817" s="142"/>
      <c r="Q817" s="142"/>
      <c r="R817" s="142"/>
      <c r="S817" s="142"/>
      <c r="T817" s="142"/>
      <c r="U817" s="117"/>
    </row>
    <row r="818" spans="1:21" ht="12.75" customHeight="1" hidden="1">
      <c r="A818" s="142"/>
      <c r="B818" s="586"/>
      <c r="C818" s="586"/>
      <c r="D818" s="586"/>
      <c r="E818" s="114"/>
      <c r="F818" s="114"/>
      <c r="G818" s="114"/>
      <c r="H818" s="114"/>
      <c r="I818" s="114"/>
      <c r="J818" s="114"/>
      <c r="K818" s="114"/>
      <c r="L818" s="114"/>
      <c r="M818" s="114"/>
      <c r="N818" s="114"/>
      <c r="O818" s="114"/>
      <c r="P818" s="114"/>
      <c r="Q818" s="114"/>
      <c r="R818" s="114"/>
      <c r="S818" s="114"/>
      <c r="T818" s="114"/>
      <c r="U818" s="117"/>
    </row>
    <row r="819" spans="1:20" ht="12.75" customHeight="1" hidden="1">
      <c r="A819" s="114"/>
      <c r="B819" s="142"/>
      <c r="C819" s="142"/>
      <c r="D819" s="142"/>
      <c r="E819" s="142"/>
      <c r="F819" s="142"/>
      <c r="G819" s="142"/>
      <c r="H819" s="142"/>
      <c r="I819" s="142"/>
      <c r="J819" s="142"/>
      <c r="K819" s="142"/>
      <c r="L819" s="142"/>
      <c r="M819" s="142"/>
      <c r="N819" s="142"/>
      <c r="O819" s="142"/>
      <c r="P819" s="142"/>
      <c r="Q819" s="142"/>
      <c r="R819" s="142"/>
      <c r="S819" s="142"/>
      <c r="T819" s="142"/>
    </row>
    <row r="820" spans="1:20" ht="12.75" customHeight="1" hidden="1">
      <c r="A820" s="142"/>
      <c r="B820" s="142"/>
      <c r="C820" s="142"/>
      <c r="D820" s="142"/>
      <c r="E820" s="142"/>
      <c r="F820" s="142"/>
      <c r="G820" s="142"/>
      <c r="H820" s="142"/>
      <c r="I820" s="142"/>
      <c r="J820" s="142"/>
      <c r="K820" s="142"/>
      <c r="L820" s="142"/>
      <c r="M820" s="142"/>
      <c r="N820" s="142"/>
      <c r="O820" s="142"/>
      <c r="P820" s="142"/>
      <c r="Q820" s="142"/>
      <c r="R820" s="142"/>
      <c r="S820" s="142"/>
      <c r="T820" s="142"/>
    </row>
    <row r="821" spans="1:20" ht="12.75" customHeight="1" hidden="1">
      <c r="A821" s="142"/>
      <c r="B821" s="142"/>
      <c r="C821" s="142"/>
      <c r="D821" s="142"/>
      <c r="E821" s="142"/>
      <c r="F821" s="142"/>
      <c r="G821" s="142"/>
      <c r="H821" s="142"/>
      <c r="I821" s="142"/>
      <c r="J821" s="142"/>
      <c r="K821" s="142"/>
      <c r="L821" s="142"/>
      <c r="M821" s="142"/>
      <c r="N821" s="142"/>
      <c r="O821" s="142"/>
      <c r="P821" s="142"/>
      <c r="Q821" s="142"/>
      <c r="R821" s="142"/>
      <c r="S821" s="142"/>
      <c r="T821" s="142"/>
    </row>
    <row r="822" spans="1:20" ht="12.75" customHeight="1" hidden="1">
      <c r="A822" s="142"/>
      <c r="B822" s="142"/>
      <c r="C822" s="142"/>
      <c r="D822" s="142"/>
      <c r="E822" s="142"/>
      <c r="F822" s="142"/>
      <c r="G822" s="142"/>
      <c r="H822" s="142"/>
      <c r="I822" s="142"/>
      <c r="J822" s="142"/>
      <c r="K822" s="142"/>
      <c r="L822" s="142"/>
      <c r="M822" s="142"/>
      <c r="N822" s="142"/>
      <c r="O822" s="142"/>
      <c r="P822" s="142"/>
      <c r="Q822" s="142"/>
      <c r="R822" s="142"/>
      <c r="S822" s="142"/>
      <c r="T822" s="142"/>
    </row>
    <row r="823" spans="1:20" ht="12.75" customHeight="1" hidden="1">
      <c r="A823" s="142"/>
      <c r="B823" s="142"/>
      <c r="C823" s="142"/>
      <c r="D823" s="142"/>
      <c r="E823" s="142"/>
      <c r="F823" s="142"/>
      <c r="G823" s="142"/>
      <c r="H823" s="142"/>
      <c r="I823" s="142"/>
      <c r="J823" s="142"/>
      <c r="K823" s="142"/>
      <c r="L823" s="142"/>
      <c r="M823" s="142"/>
      <c r="N823" s="142"/>
      <c r="O823" s="142"/>
      <c r="P823" s="142"/>
      <c r="Q823" s="142"/>
      <c r="R823" s="142"/>
      <c r="S823" s="142"/>
      <c r="T823" s="142"/>
    </row>
    <row r="824" spans="1:20" ht="12.75" customHeight="1" hidden="1">
      <c r="A824" s="142"/>
      <c r="B824" s="142"/>
      <c r="C824" s="142"/>
      <c r="D824" s="142"/>
      <c r="E824" s="142"/>
      <c r="F824" s="142"/>
      <c r="G824" s="142"/>
      <c r="H824" s="142"/>
      <c r="I824" s="142"/>
      <c r="J824" s="142"/>
      <c r="K824" s="142"/>
      <c r="L824" s="142"/>
      <c r="M824" s="142"/>
      <c r="N824" s="142"/>
      <c r="O824" s="142"/>
      <c r="P824" s="142"/>
      <c r="Q824" s="142"/>
      <c r="R824" s="142"/>
      <c r="S824" s="142"/>
      <c r="T824" s="142"/>
    </row>
    <row r="825" spans="1:20" ht="12.75" customHeight="1" hidden="1">
      <c r="A825" s="142"/>
      <c r="B825" s="142"/>
      <c r="C825" s="142"/>
      <c r="D825" s="142"/>
      <c r="E825" s="142"/>
      <c r="F825" s="142"/>
      <c r="G825" s="142"/>
      <c r="H825" s="142"/>
      <c r="I825" s="142"/>
      <c r="J825" s="142"/>
      <c r="K825" s="142"/>
      <c r="L825" s="142"/>
      <c r="M825" s="142"/>
      <c r="N825" s="142"/>
      <c r="O825" s="142"/>
      <c r="P825" s="142"/>
      <c r="Q825" s="142"/>
      <c r="R825" s="142"/>
      <c r="S825" s="142"/>
      <c r="T825" s="142"/>
    </row>
    <row r="826" spans="1:20" ht="12.75" customHeight="1" hidden="1">
      <c r="A826" s="142"/>
      <c r="B826" s="142"/>
      <c r="C826" s="142"/>
      <c r="D826" s="142"/>
      <c r="E826" s="142"/>
      <c r="F826" s="142"/>
      <c r="G826" s="142"/>
      <c r="H826" s="142"/>
      <c r="I826" s="142"/>
      <c r="J826" s="142"/>
      <c r="K826" s="142"/>
      <c r="L826" s="142"/>
      <c r="M826" s="142"/>
      <c r="N826" s="142"/>
      <c r="O826" s="142"/>
      <c r="P826" s="142"/>
      <c r="Q826" s="142"/>
      <c r="R826" s="142"/>
      <c r="S826" s="142"/>
      <c r="T826" s="142"/>
    </row>
    <row r="827" spans="1:20" ht="12.75" customHeight="1" hidden="1">
      <c r="A827" s="142"/>
      <c r="B827" s="586"/>
      <c r="C827" s="586"/>
      <c r="D827" s="586"/>
      <c r="E827" s="114"/>
      <c r="F827" s="114"/>
      <c r="G827" s="114"/>
      <c r="H827" s="114"/>
      <c r="I827" s="114"/>
      <c r="J827" s="114"/>
      <c r="K827" s="114"/>
      <c r="L827" s="114"/>
      <c r="M827" s="114"/>
      <c r="N827" s="114"/>
      <c r="O827" s="114"/>
      <c r="P827" s="114"/>
      <c r="Q827" s="114"/>
      <c r="R827" s="114"/>
      <c r="S827" s="114"/>
      <c r="T827" s="114"/>
    </row>
    <row r="828" spans="1:20" ht="12.75" customHeight="1" hidden="1">
      <c r="A828" s="114"/>
      <c r="B828" s="142"/>
      <c r="C828" s="142"/>
      <c r="D828" s="142"/>
      <c r="E828" s="142"/>
      <c r="F828" s="142"/>
      <c r="G828" s="142"/>
      <c r="H828" s="142"/>
      <c r="I828" s="142"/>
      <c r="J828" s="142"/>
      <c r="K828" s="142"/>
      <c r="L828" s="142"/>
      <c r="M828" s="142"/>
      <c r="N828" s="142"/>
      <c r="O828" s="142"/>
      <c r="P828" s="142"/>
      <c r="Q828" s="142"/>
      <c r="R828" s="142"/>
      <c r="S828" s="142"/>
      <c r="T828" s="142"/>
    </row>
    <row r="829" spans="1:20" ht="12.75" customHeight="1" hidden="1">
      <c r="A829" s="142"/>
      <c r="B829" s="142"/>
      <c r="C829" s="142"/>
      <c r="D829" s="142"/>
      <c r="E829" s="142"/>
      <c r="F829" s="142"/>
      <c r="G829" s="142"/>
      <c r="H829" s="142"/>
      <c r="I829" s="142"/>
      <c r="J829" s="142"/>
      <c r="K829" s="142"/>
      <c r="L829" s="142"/>
      <c r="M829" s="142"/>
      <c r="N829" s="142"/>
      <c r="O829" s="142"/>
      <c r="P829" s="142"/>
      <c r="Q829" s="142"/>
      <c r="R829" s="142"/>
      <c r="S829" s="142"/>
      <c r="T829" s="142"/>
    </row>
    <row r="830" spans="1:20" ht="12.75" customHeight="1" hidden="1">
      <c r="A830" s="142"/>
      <c r="B830" s="142"/>
      <c r="C830" s="142"/>
      <c r="D830" s="142"/>
      <c r="E830" s="142"/>
      <c r="F830" s="142"/>
      <c r="G830" s="142"/>
      <c r="H830" s="142"/>
      <c r="I830" s="142"/>
      <c r="J830" s="142"/>
      <c r="K830" s="142"/>
      <c r="L830" s="142"/>
      <c r="M830" s="142"/>
      <c r="N830" s="142"/>
      <c r="O830" s="142"/>
      <c r="P830" s="142"/>
      <c r="Q830" s="142"/>
      <c r="R830" s="142"/>
      <c r="S830" s="142"/>
      <c r="T830" s="142"/>
    </row>
    <row r="831" spans="1:20" ht="12.75" customHeight="1" hidden="1">
      <c r="A831" s="142"/>
      <c r="B831" s="142"/>
      <c r="C831" s="142"/>
      <c r="D831" s="142"/>
      <c r="E831" s="142"/>
      <c r="F831" s="142"/>
      <c r="G831" s="142"/>
      <c r="H831" s="142"/>
      <c r="I831" s="142"/>
      <c r="J831" s="142"/>
      <c r="K831" s="142"/>
      <c r="L831" s="142"/>
      <c r="M831" s="142"/>
      <c r="N831" s="142"/>
      <c r="O831" s="142"/>
      <c r="P831" s="142"/>
      <c r="Q831" s="142"/>
      <c r="R831" s="142"/>
      <c r="S831" s="142"/>
      <c r="T831" s="142"/>
    </row>
    <row r="832" spans="1:20" ht="12.75" customHeight="1" hidden="1">
      <c r="A832" s="142"/>
      <c r="B832" s="142"/>
      <c r="C832" s="142"/>
      <c r="D832" s="142"/>
      <c r="E832" s="142"/>
      <c r="F832" s="142"/>
      <c r="G832" s="142"/>
      <c r="H832" s="142"/>
      <c r="I832" s="142"/>
      <c r="J832" s="142"/>
      <c r="K832" s="142"/>
      <c r="L832" s="142"/>
      <c r="M832" s="142"/>
      <c r="N832" s="142"/>
      <c r="O832" s="142"/>
      <c r="P832" s="142"/>
      <c r="Q832" s="142"/>
      <c r="R832" s="142"/>
      <c r="S832" s="142"/>
      <c r="T832" s="142"/>
    </row>
    <row r="833" spans="1:20" ht="12.75" customHeight="1" hidden="1">
      <c r="A833" s="142"/>
      <c r="B833" s="142"/>
      <c r="C833" s="142"/>
      <c r="D833" s="142"/>
      <c r="E833" s="142"/>
      <c r="F833" s="142"/>
      <c r="G833" s="142"/>
      <c r="H833" s="142"/>
      <c r="I833" s="142"/>
      <c r="J833" s="142"/>
      <c r="K833" s="142"/>
      <c r="L833" s="142"/>
      <c r="M833" s="142"/>
      <c r="N833" s="142"/>
      <c r="O833" s="142"/>
      <c r="P833" s="142"/>
      <c r="Q833" s="142"/>
      <c r="R833" s="142"/>
      <c r="S833" s="142"/>
      <c r="T833" s="142"/>
    </row>
    <row r="834" spans="1:20" ht="12.75" customHeight="1" hidden="1">
      <c r="A834" s="142"/>
      <c r="B834" s="142"/>
      <c r="C834" s="142"/>
      <c r="D834" s="142"/>
      <c r="E834" s="142"/>
      <c r="F834" s="142"/>
      <c r="G834" s="142"/>
      <c r="H834" s="142"/>
      <c r="I834" s="142"/>
      <c r="J834" s="142"/>
      <c r="K834" s="142"/>
      <c r="L834" s="142"/>
      <c r="M834" s="142"/>
      <c r="N834" s="142"/>
      <c r="O834" s="142"/>
      <c r="P834" s="142"/>
      <c r="Q834" s="142"/>
      <c r="R834" s="142"/>
      <c r="S834" s="142"/>
      <c r="T834" s="142"/>
    </row>
    <row r="835" spans="1:20" ht="12.75" customHeight="1" hidden="1">
      <c r="A835" s="142"/>
      <c r="B835" s="142"/>
      <c r="C835" s="142"/>
      <c r="D835" s="142"/>
      <c r="E835" s="142"/>
      <c r="F835" s="142"/>
      <c r="G835" s="142"/>
      <c r="H835" s="142"/>
      <c r="I835" s="142"/>
      <c r="J835" s="142"/>
      <c r="K835" s="142"/>
      <c r="L835" s="142"/>
      <c r="M835" s="142"/>
      <c r="N835" s="142"/>
      <c r="O835" s="142"/>
      <c r="P835" s="142"/>
      <c r="Q835" s="142"/>
      <c r="R835" s="142"/>
      <c r="S835" s="142"/>
      <c r="T835" s="142"/>
    </row>
    <row r="836" spans="1:20" ht="12.75" customHeight="1" hidden="1">
      <c r="A836" s="142"/>
      <c r="B836" s="142"/>
      <c r="C836" s="142"/>
      <c r="D836" s="142"/>
      <c r="E836" s="142"/>
      <c r="F836" s="142"/>
      <c r="G836" s="142"/>
      <c r="H836" s="142"/>
      <c r="I836" s="142"/>
      <c r="J836" s="142"/>
      <c r="K836" s="142"/>
      <c r="L836" s="142"/>
      <c r="M836" s="142"/>
      <c r="N836" s="142"/>
      <c r="O836" s="142"/>
      <c r="P836" s="142"/>
      <c r="Q836" s="142"/>
      <c r="R836" s="142"/>
      <c r="S836" s="142"/>
      <c r="T836" s="142"/>
    </row>
    <row r="837" spans="1:20" ht="12.75" customHeight="1" hidden="1">
      <c r="A837" s="142"/>
      <c r="B837" s="142"/>
      <c r="C837" s="142"/>
      <c r="D837" s="142"/>
      <c r="E837" s="142"/>
      <c r="F837" s="142"/>
      <c r="G837" s="142"/>
      <c r="H837" s="142"/>
      <c r="I837" s="142"/>
      <c r="J837" s="142"/>
      <c r="K837" s="142"/>
      <c r="L837" s="142"/>
      <c r="M837" s="142"/>
      <c r="N837" s="142"/>
      <c r="O837" s="142"/>
      <c r="P837" s="142"/>
      <c r="Q837" s="142"/>
      <c r="R837" s="142"/>
      <c r="S837" s="142"/>
      <c r="T837" s="142"/>
    </row>
    <row r="838" spans="1:20" ht="12.75" customHeight="1" hidden="1">
      <c r="A838" s="142"/>
      <c r="B838" s="142"/>
      <c r="C838" s="142"/>
      <c r="D838" s="142"/>
      <c r="E838" s="142"/>
      <c r="F838" s="142"/>
      <c r="G838" s="142"/>
      <c r="H838" s="142"/>
      <c r="I838" s="142"/>
      <c r="J838" s="142"/>
      <c r="K838" s="142"/>
      <c r="L838" s="142"/>
      <c r="M838" s="142"/>
      <c r="N838" s="142"/>
      <c r="O838" s="142"/>
      <c r="P838" s="142"/>
      <c r="Q838" s="142"/>
      <c r="R838" s="142"/>
      <c r="S838" s="142"/>
      <c r="T838" s="142"/>
    </row>
    <row r="839" spans="1:20" ht="12.75" customHeight="1" hidden="1">
      <c r="A839" s="142"/>
      <c r="B839" s="142"/>
      <c r="C839" s="142"/>
      <c r="D839" s="142"/>
      <c r="E839" s="142"/>
      <c r="F839" s="142"/>
      <c r="G839" s="142"/>
      <c r="H839" s="142"/>
      <c r="I839" s="142"/>
      <c r="J839" s="142"/>
      <c r="K839" s="142"/>
      <c r="L839" s="142"/>
      <c r="M839" s="142"/>
      <c r="N839" s="142"/>
      <c r="O839" s="142"/>
      <c r="P839" s="142"/>
      <c r="Q839" s="142"/>
      <c r="R839" s="142"/>
      <c r="S839" s="142"/>
      <c r="T839" s="142"/>
    </row>
    <row r="840" spans="1:20" ht="12.75" customHeight="1" hidden="1">
      <c r="A840" s="142"/>
      <c r="B840" s="142"/>
      <c r="C840" s="142"/>
      <c r="D840" s="142"/>
      <c r="E840" s="142"/>
      <c r="F840" s="142"/>
      <c r="G840" s="142"/>
      <c r="H840" s="142"/>
      <c r="I840" s="142"/>
      <c r="J840" s="142"/>
      <c r="K840" s="142"/>
      <c r="L840" s="142"/>
      <c r="M840" s="142"/>
      <c r="N840" s="142"/>
      <c r="O840" s="142"/>
      <c r="P840" s="142"/>
      <c r="Q840" s="142"/>
      <c r="R840" s="142"/>
      <c r="S840" s="142"/>
      <c r="T840" s="142"/>
    </row>
    <row r="841" spans="1:20" ht="12.75" customHeight="1" hidden="1">
      <c r="A841" s="142"/>
      <c r="B841" s="586"/>
      <c r="C841" s="586"/>
      <c r="D841" s="586"/>
      <c r="E841" s="114"/>
      <c r="F841" s="114"/>
      <c r="G841" s="114"/>
      <c r="H841" s="114"/>
      <c r="I841" s="114"/>
      <c r="J841" s="114"/>
      <c r="K841" s="114"/>
      <c r="L841" s="114"/>
      <c r="M841" s="114"/>
      <c r="N841" s="114"/>
      <c r="O841" s="114"/>
      <c r="P841" s="114"/>
      <c r="Q841" s="114"/>
      <c r="R841" s="114"/>
      <c r="S841" s="114"/>
      <c r="T841" s="114"/>
    </row>
    <row r="842" spans="1:20" ht="12.75" customHeight="1" hidden="1">
      <c r="A842" s="114"/>
      <c r="B842" s="142"/>
      <c r="C842" s="142"/>
      <c r="D842" s="142"/>
      <c r="E842" s="142"/>
      <c r="F842" s="142"/>
      <c r="G842" s="142"/>
      <c r="H842" s="142"/>
      <c r="I842" s="142"/>
      <c r="J842" s="142"/>
      <c r="K842" s="142"/>
      <c r="L842" s="142"/>
      <c r="M842" s="142"/>
      <c r="N842" s="142"/>
      <c r="O842" s="142"/>
      <c r="P842" s="142"/>
      <c r="Q842" s="142"/>
      <c r="R842" s="142"/>
      <c r="S842" s="142"/>
      <c r="T842" s="142"/>
    </row>
    <row r="843" spans="1:20" ht="12.75" customHeight="1" hidden="1">
      <c r="A843" s="142"/>
      <c r="B843" s="142"/>
      <c r="C843" s="142"/>
      <c r="D843" s="142"/>
      <c r="E843" s="142"/>
      <c r="F843" s="142"/>
      <c r="G843" s="142"/>
      <c r="H843" s="142"/>
      <c r="I843" s="142"/>
      <c r="J843" s="142"/>
      <c r="K843" s="142"/>
      <c r="L843" s="142"/>
      <c r="M843" s="142"/>
      <c r="N843" s="142"/>
      <c r="O843" s="142"/>
      <c r="P843" s="142"/>
      <c r="Q843" s="142"/>
      <c r="R843" s="142"/>
      <c r="S843" s="142"/>
      <c r="T843" s="142"/>
    </row>
    <row r="844" spans="1:20" ht="12.75" customHeight="1" hidden="1">
      <c r="A844" s="142"/>
      <c r="B844" s="142"/>
      <c r="C844" s="142"/>
      <c r="D844" s="142"/>
      <c r="E844" s="142"/>
      <c r="F844" s="142"/>
      <c r="G844" s="142"/>
      <c r="H844" s="142"/>
      <c r="I844" s="142"/>
      <c r="J844" s="142"/>
      <c r="K844" s="142"/>
      <c r="L844" s="142"/>
      <c r="M844" s="142"/>
      <c r="N844" s="142"/>
      <c r="O844" s="142"/>
      <c r="P844" s="142"/>
      <c r="Q844" s="142"/>
      <c r="R844" s="142"/>
      <c r="S844" s="142"/>
      <c r="T844" s="142"/>
    </row>
    <row r="845" spans="1:20" ht="12.75" customHeight="1" hidden="1">
      <c r="A845" s="142"/>
      <c r="B845" s="142"/>
      <c r="C845" s="142"/>
      <c r="D845" s="142"/>
      <c r="E845" s="142"/>
      <c r="F845" s="142"/>
      <c r="G845" s="142"/>
      <c r="H845" s="142"/>
      <c r="I845" s="142"/>
      <c r="J845" s="142"/>
      <c r="K845" s="142"/>
      <c r="L845" s="142"/>
      <c r="M845" s="142"/>
      <c r="N845" s="142"/>
      <c r="O845" s="142"/>
      <c r="P845" s="142"/>
      <c r="Q845" s="142"/>
      <c r="R845" s="142"/>
      <c r="S845" s="142"/>
      <c r="T845" s="142"/>
    </row>
    <row r="846" spans="1:20" ht="12.75" customHeight="1" hidden="1">
      <c r="A846" s="142"/>
      <c r="B846" s="142"/>
      <c r="C846" s="142"/>
      <c r="D846" s="142"/>
      <c r="E846" s="142"/>
      <c r="F846" s="142"/>
      <c r="G846" s="142"/>
      <c r="H846" s="142"/>
      <c r="I846" s="142"/>
      <c r="J846" s="142"/>
      <c r="K846" s="142"/>
      <c r="L846" s="142"/>
      <c r="M846" s="142"/>
      <c r="N846" s="142"/>
      <c r="O846" s="142"/>
      <c r="P846" s="142"/>
      <c r="Q846" s="142"/>
      <c r="R846" s="142"/>
      <c r="S846" s="142"/>
      <c r="T846" s="142"/>
    </row>
    <row r="847" spans="1:20" ht="12.75" customHeight="1" hidden="1">
      <c r="A847" s="142"/>
      <c r="B847" s="586"/>
      <c r="C847" s="586"/>
      <c r="D847" s="586"/>
      <c r="E847" s="114"/>
      <c r="F847" s="114"/>
      <c r="G847" s="114"/>
      <c r="H847" s="114"/>
      <c r="I847" s="114"/>
      <c r="J847" s="114"/>
      <c r="K847" s="114"/>
      <c r="L847" s="114"/>
      <c r="M847" s="114"/>
      <c r="N847" s="114"/>
      <c r="O847" s="114"/>
      <c r="P847" s="114"/>
      <c r="Q847" s="114"/>
      <c r="R847" s="114"/>
      <c r="S847" s="114"/>
      <c r="T847" s="114"/>
    </row>
    <row r="848" spans="1:20" ht="12.75" customHeight="1" hidden="1">
      <c r="A848" s="114"/>
      <c r="B848" s="142"/>
      <c r="C848" s="142"/>
      <c r="D848" s="142"/>
      <c r="E848" s="142"/>
      <c r="F848" s="142"/>
      <c r="G848" s="142"/>
      <c r="H848" s="142"/>
      <c r="I848" s="142"/>
      <c r="J848" s="142"/>
      <c r="K848" s="142"/>
      <c r="L848" s="142"/>
      <c r="M848" s="142"/>
      <c r="N848" s="142"/>
      <c r="O848" s="142"/>
      <c r="P848" s="142"/>
      <c r="Q848" s="142"/>
      <c r="R848" s="142"/>
      <c r="S848" s="142"/>
      <c r="T848" s="142"/>
    </row>
    <row r="849" spans="1:20" ht="12.75" customHeight="1" hidden="1">
      <c r="A849" s="142"/>
      <c r="B849" s="142"/>
      <c r="C849" s="142"/>
      <c r="D849" s="142"/>
      <c r="E849" s="142"/>
      <c r="F849" s="142"/>
      <c r="G849" s="142"/>
      <c r="H849" s="142"/>
      <c r="I849" s="142"/>
      <c r="J849" s="142"/>
      <c r="K849" s="142"/>
      <c r="L849" s="142"/>
      <c r="M849" s="142"/>
      <c r="N849" s="142"/>
      <c r="O849" s="142"/>
      <c r="P849" s="142"/>
      <c r="Q849" s="142"/>
      <c r="R849" s="142"/>
      <c r="S849" s="142"/>
      <c r="T849" s="142"/>
    </row>
    <row r="850" spans="1:21" ht="12.75" customHeight="1" hidden="1">
      <c r="A850" s="142"/>
      <c r="B850" s="142"/>
      <c r="C850" s="142"/>
      <c r="D850" s="142"/>
      <c r="E850" s="142"/>
      <c r="F850" s="142"/>
      <c r="G850" s="142"/>
      <c r="H850" s="142"/>
      <c r="I850" s="142"/>
      <c r="J850" s="142"/>
      <c r="K850" s="142"/>
      <c r="L850" s="142"/>
      <c r="M850" s="142"/>
      <c r="N850" s="142"/>
      <c r="O850" s="142"/>
      <c r="P850" s="142"/>
      <c r="Q850" s="142"/>
      <c r="R850" s="142"/>
      <c r="S850" s="142"/>
      <c r="T850" s="142"/>
      <c r="U850" s="117"/>
    </row>
    <row r="851" spans="1:21" ht="12.75" customHeight="1" hidden="1">
      <c r="A851" s="142"/>
      <c r="B851" s="142"/>
      <c r="C851" s="142"/>
      <c r="D851" s="142"/>
      <c r="E851" s="142"/>
      <c r="F851" s="142"/>
      <c r="G851" s="142"/>
      <c r="H851" s="142"/>
      <c r="I851" s="142"/>
      <c r="J851" s="142"/>
      <c r="K851" s="142"/>
      <c r="L851" s="142"/>
      <c r="M851" s="142"/>
      <c r="N851" s="142"/>
      <c r="O851" s="142"/>
      <c r="P851" s="142"/>
      <c r="Q851" s="142"/>
      <c r="R851" s="142"/>
      <c r="S851" s="142"/>
      <c r="T851" s="142"/>
      <c r="U851" s="117"/>
    </row>
    <row r="852" spans="1:21" ht="12.75" customHeight="1" hidden="1">
      <c r="A852" s="142"/>
      <c r="B852" s="142"/>
      <c r="C852" s="142"/>
      <c r="D852" s="142"/>
      <c r="E852" s="142"/>
      <c r="F852" s="142"/>
      <c r="G852" s="142"/>
      <c r="H852" s="142"/>
      <c r="I852" s="142"/>
      <c r="J852" s="142"/>
      <c r="K852" s="142"/>
      <c r="L852" s="142"/>
      <c r="M852" s="142"/>
      <c r="N852" s="142"/>
      <c r="O852" s="142"/>
      <c r="P852" s="142"/>
      <c r="Q852" s="142"/>
      <c r="R852" s="142"/>
      <c r="S852" s="142"/>
      <c r="T852" s="142"/>
      <c r="U852" s="117"/>
    </row>
    <row r="853" spans="1:21" ht="12.75" customHeight="1" hidden="1">
      <c r="A853" s="142"/>
      <c r="B853" s="142"/>
      <c r="C853" s="142"/>
      <c r="D853" s="142"/>
      <c r="E853" s="142"/>
      <c r="F853" s="142"/>
      <c r="G853" s="142"/>
      <c r="H853" s="142"/>
      <c r="I853" s="142"/>
      <c r="J853" s="142"/>
      <c r="K853" s="142"/>
      <c r="L853" s="142"/>
      <c r="M853" s="142"/>
      <c r="N853" s="142"/>
      <c r="O853" s="142"/>
      <c r="P853" s="142"/>
      <c r="Q853" s="142"/>
      <c r="R853" s="142"/>
      <c r="S853" s="142"/>
      <c r="T853" s="142"/>
      <c r="U853" s="117"/>
    </row>
    <row r="854" spans="1:21" ht="12.75" customHeight="1" hidden="1">
      <c r="A854" s="142"/>
      <c r="B854" s="142"/>
      <c r="C854" s="142"/>
      <c r="D854" s="142"/>
      <c r="E854" s="142"/>
      <c r="F854" s="142"/>
      <c r="G854" s="142"/>
      <c r="H854" s="142"/>
      <c r="I854" s="142"/>
      <c r="J854" s="142"/>
      <c r="K854" s="142"/>
      <c r="L854" s="142"/>
      <c r="M854" s="142"/>
      <c r="N854" s="142"/>
      <c r="O854" s="142"/>
      <c r="P854" s="142"/>
      <c r="Q854" s="142"/>
      <c r="R854" s="142"/>
      <c r="S854" s="142"/>
      <c r="T854" s="142"/>
      <c r="U854" s="117"/>
    </row>
    <row r="855" spans="1:21" ht="12.75" customHeight="1" hidden="1">
      <c r="A855" s="142"/>
      <c r="B855" s="142"/>
      <c r="C855" s="142"/>
      <c r="D855" s="142"/>
      <c r="E855" s="142"/>
      <c r="F855" s="142"/>
      <c r="G855" s="142"/>
      <c r="H855" s="142"/>
      <c r="I855" s="142"/>
      <c r="J855" s="142"/>
      <c r="K855" s="142"/>
      <c r="L855" s="142"/>
      <c r="M855" s="142"/>
      <c r="N855" s="142"/>
      <c r="O855" s="142"/>
      <c r="P855" s="142"/>
      <c r="Q855" s="142"/>
      <c r="R855" s="142"/>
      <c r="S855" s="142"/>
      <c r="T855" s="142"/>
      <c r="U855" s="117"/>
    </row>
    <row r="856" spans="1:21" ht="12.75" customHeight="1" hidden="1">
      <c r="A856" s="142"/>
      <c r="B856" s="142"/>
      <c r="C856" s="142"/>
      <c r="D856" s="142"/>
      <c r="E856" s="142"/>
      <c r="F856" s="142"/>
      <c r="G856" s="142"/>
      <c r="H856" s="142"/>
      <c r="I856" s="142"/>
      <c r="J856" s="142"/>
      <c r="K856" s="142"/>
      <c r="L856" s="142"/>
      <c r="M856" s="142"/>
      <c r="N856" s="142"/>
      <c r="O856" s="142"/>
      <c r="P856" s="142"/>
      <c r="Q856" s="142"/>
      <c r="R856" s="142"/>
      <c r="S856" s="142"/>
      <c r="T856" s="142"/>
      <c r="U856" s="117"/>
    </row>
    <row r="857" spans="1:21" ht="12.75" customHeight="1" hidden="1">
      <c r="A857" s="142"/>
      <c r="B857" s="586"/>
      <c r="C857" s="586"/>
      <c r="D857" s="586"/>
      <c r="E857" s="114"/>
      <c r="F857" s="114"/>
      <c r="G857" s="114"/>
      <c r="H857" s="114"/>
      <c r="I857" s="114"/>
      <c r="J857" s="114"/>
      <c r="K857" s="114"/>
      <c r="L857" s="114"/>
      <c r="M857" s="114"/>
      <c r="N857" s="114"/>
      <c r="O857" s="114"/>
      <c r="P857" s="114"/>
      <c r="Q857" s="114"/>
      <c r="R857" s="114"/>
      <c r="S857" s="114"/>
      <c r="T857" s="114"/>
      <c r="U857" s="117"/>
    </row>
    <row r="858" spans="1:21" ht="12.75" customHeight="1" hidden="1">
      <c r="A858" s="114"/>
      <c r="B858" s="142"/>
      <c r="C858" s="142"/>
      <c r="D858" s="142"/>
      <c r="E858" s="142"/>
      <c r="F858" s="142"/>
      <c r="G858" s="142"/>
      <c r="H858" s="142"/>
      <c r="I858" s="142"/>
      <c r="J858" s="142"/>
      <c r="K858" s="142"/>
      <c r="L858" s="142"/>
      <c r="M858" s="142"/>
      <c r="N858" s="142"/>
      <c r="O858" s="142"/>
      <c r="P858" s="142"/>
      <c r="Q858" s="142"/>
      <c r="R858" s="142"/>
      <c r="S858" s="142"/>
      <c r="T858" s="142"/>
      <c r="U858" s="117"/>
    </row>
    <row r="859" spans="1:21" ht="12.75" customHeight="1" hidden="1">
      <c r="A859" s="142"/>
      <c r="B859" s="142"/>
      <c r="C859" s="142"/>
      <c r="D859" s="142"/>
      <c r="E859" s="142"/>
      <c r="F859" s="142"/>
      <c r="G859" s="142"/>
      <c r="H859" s="142"/>
      <c r="I859" s="142"/>
      <c r="J859" s="142"/>
      <c r="K859" s="142"/>
      <c r="L859" s="142"/>
      <c r="M859" s="142"/>
      <c r="N859" s="142"/>
      <c r="O859" s="142"/>
      <c r="P859" s="142"/>
      <c r="Q859" s="142"/>
      <c r="R859" s="142"/>
      <c r="S859" s="142"/>
      <c r="T859" s="142"/>
      <c r="U859" s="117"/>
    </row>
    <row r="860" spans="1:21" ht="12.75" customHeight="1" hidden="1">
      <c r="A860" s="142"/>
      <c r="B860" s="142"/>
      <c r="C860" s="142"/>
      <c r="D860" s="142"/>
      <c r="E860" s="142"/>
      <c r="F860" s="142"/>
      <c r="G860" s="142"/>
      <c r="H860" s="142"/>
      <c r="I860" s="142"/>
      <c r="J860" s="142"/>
      <c r="K860" s="142"/>
      <c r="L860" s="142"/>
      <c r="M860" s="142"/>
      <c r="N860" s="142"/>
      <c r="O860" s="142"/>
      <c r="P860" s="142"/>
      <c r="Q860" s="142"/>
      <c r="R860" s="142"/>
      <c r="S860" s="142"/>
      <c r="T860" s="142"/>
      <c r="U860" s="117"/>
    </row>
    <row r="861" spans="1:20" ht="12.75" customHeight="1" hidden="1">
      <c r="A861" s="142"/>
      <c r="B861" s="142"/>
      <c r="C861" s="142"/>
      <c r="D861" s="142"/>
      <c r="E861" s="142"/>
      <c r="F861" s="142"/>
      <c r="G861" s="142"/>
      <c r="H861" s="142"/>
      <c r="I861" s="142"/>
      <c r="J861" s="142"/>
      <c r="K861" s="142"/>
      <c r="L861" s="142"/>
      <c r="M861" s="142"/>
      <c r="N861" s="142"/>
      <c r="O861" s="142"/>
      <c r="P861" s="142"/>
      <c r="Q861" s="142"/>
      <c r="R861" s="142"/>
      <c r="S861" s="142"/>
      <c r="T861" s="142"/>
    </row>
    <row r="862" spans="1:20" ht="12.75" customHeight="1" hidden="1">
      <c r="A862" s="142"/>
      <c r="B862" s="142"/>
      <c r="C862" s="142"/>
      <c r="D862" s="142"/>
      <c r="E862" s="142"/>
      <c r="F862" s="142"/>
      <c r="G862" s="142"/>
      <c r="H862" s="142"/>
      <c r="I862" s="142"/>
      <c r="J862" s="142"/>
      <c r="K862" s="142"/>
      <c r="L862" s="142"/>
      <c r="M862" s="142"/>
      <c r="N862" s="142"/>
      <c r="O862" s="142"/>
      <c r="P862" s="142"/>
      <c r="Q862" s="142"/>
      <c r="R862" s="142"/>
      <c r="S862" s="142"/>
      <c r="T862" s="142"/>
    </row>
    <row r="863" spans="1:20" ht="12.75" customHeight="1" hidden="1">
      <c r="A863" s="142"/>
      <c r="B863" s="142"/>
      <c r="C863" s="142"/>
      <c r="D863" s="142"/>
      <c r="E863" s="142"/>
      <c r="F863" s="142"/>
      <c r="G863" s="142"/>
      <c r="H863" s="142"/>
      <c r="I863" s="142"/>
      <c r="J863" s="142"/>
      <c r="K863" s="142"/>
      <c r="L863" s="142"/>
      <c r="M863" s="142"/>
      <c r="N863" s="142"/>
      <c r="O863" s="142"/>
      <c r="P863" s="142"/>
      <c r="Q863" s="142"/>
      <c r="R863" s="142"/>
      <c r="S863" s="142"/>
      <c r="T863" s="142"/>
    </row>
    <row r="864" spans="1:20" ht="12.75" customHeight="1" hidden="1">
      <c r="A864" s="142"/>
      <c r="B864" s="142"/>
      <c r="C864" s="142"/>
      <c r="D864" s="142"/>
      <c r="E864" s="142"/>
      <c r="F864" s="142"/>
      <c r="G864" s="142"/>
      <c r="H864" s="142"/>
      <c r="I864" s="142"/>
      <c r="J864" s="142"/>
      <c r="K864" s="142"/>
      <c r="L864" s="142"/>
      <c r="M864" s="142"/>
      <c r="N864" s="142"/>
      <c r="O864" s="142"/>
      <c r="P864" s="142"/>
      <c r="Q864" s="142"/>
      <c r="R864" s="142"/>
      <c r="S864" s="142"/>
      <c r="T864" s="142"/>
    </row>
    <row r="865" spans="1:20" ht="12.75" customHeight="1" hidden="1">
      <c r="A865" s="142"/>
      <c r="B865" s="142"/>
      <c r="C865" s="142"/>
      <c r="D865" s="142"/>
      <c r="E865" s="142"/>
      <c r="F865" s="142"/>
      <c r="G865" s="142"/>
      <c r="H865" s="142"/>
      <c r="I865" s="142"/>
      <c r="J865" s="142"/>
      <c r="K865" s="142"/>
      <c r="L865" s="142"/>
      <c r="M865" s="142"/>
      <c r="N865" s="142"/>
      <c r="O865" s="142"/>
      <c r="P865" s="142"/>
      <c r="Q865" s="142"/>
      <c r="R865" s="142"/>
      <c r="S865" s="142"/>
      <c r="T865" s="142"/>
    </row>
    <row r="866" spans="1:20" ht="12.75" customHeight="1" hidden="1">
      <c r="A866" s="142"/>
      <c r="B866" s="142"/>
      <c r="C866" s="142"/>
      <c r="D866" s="142"/>
      <c r="E866" s="142"/>
      <c r="F866" s="142"/>
      <c r="G866" s="142"/>
      <c r="H866" s="142"/>
      <c r="I866" s="142"/>
      <c r="J866" s="142"/>
      <c r="K866" s="142"/>
      <c r="L866" s="142"/>
      <c r="M866" s="142"/>
      <c r="N866" s="142"/>
      <c r="O866" s="142"/>
      <c r="P866" s="142"/>
      <c r="Q866" s="142"/>
      <c r="R866" s="142"/>
      <c r="S866" s="142"/>
      <c r="T866" s="142"/>
    </row>
    <row r="867" spans="1:20" ht="12.75" customHeight="1" hidden="1">
      <c r="A867" s="142"/>
      <c r="B867" s="142"/>
      <c r="C867" s="142"/>
      <c r="D867" s="142"/>
      <c r="E867" s="142"/>
      <c r="F867" s="142"/>
      <c r="G867" s="142"/>
      <c r="H867" s="142"/>
      <c r="I867" s="142"/>
      <c r="J867" s="142"/>
      <c r="K867" s="142"/>
      <c r="L867" s="142"/>
      <c r="M867" s="142"/>
      <c r="N867" s="142"/>
      <c r="O867" s="142"/>
      <c r="P867" s="142"/>
      <c r="Q867" s="142"/>
      <c r="R867" s="142"/>
      <c r="S867" s="142"/>
      <c r="T867" s="142"/>
    </row>
    <row r="868" spans="1:21" ht="12.75" customHeight="1" hidden="1">
      <c r="A868" s="142"/>
      <c r="B868" s="142"/>
      <c r="C868" s="142"/>
      <c r="D868" s="142"/>
      <c r="E868" s="142"/>
      <c r="F868" s="142"/>
      <c r="G868" s="142"/>
      <c r="H868" s="142"/>
      <c r="I868" s="142"/>
      <c r="J868" s="142"/>
      <c r="K868" s="142"/>
      <c r="L868" s="142"/>
      <c r="M868" s="142"/>
      <c r="N868" s="142"/>
      <c r="O868" s="142"/>
      <c r="P868" s="142"/>
      <c r="Q868" s="142"/>
      <c r="R868" s="142"/>
      <c r="S868" s="142"/>
      <c r="T868" s="142"/>
      <c r="U868" s="117"/>
    </row>
    <row r="869" spans="1:21" ht="12.75" customHeight="1" hidden="1">
      <c r="A869" s="142"/>
      <c r="B869" s="142"/>
      <c r="C869" s="142"/>
      <c r="D869" s="142"/>
      <c r="E869" s="114"/>
      <c r="F869" s="114"/>
      <c r="G869" s="114"/>
      <c r="H869" s="114"/>
      <c r="I869" s="114"/>
      <c r="J869" s="114"/>
      <c r="K869" s="114"/>
      <c r="L869" s="114"/>
      <c r="M869" s="114"/>
      <c r="N869" s="114"/>
      <c r="O869" s="114"/>
      <c r="P869" s="114"/>
      <c r="Q869" s="114"/>
      <c r="R869" s="114"/>
      <c r="S869" s="114"/>
      <c r="T869" s="114"/>
      <c r="U869" s="117"/>
    </row>
    <row r="870" spans="1:21" ht="12.75" customHeight="1" hidden="1">
      <c r="A870" s="114"/>
      <c r="B870" s="142"/>
      <c r="C870" s="142"/>
      <c r="D870" s="142"/>
      <c r="E870" s="142"/>
      <c r="F870" s="142"/>
      <c r="G870" s="142"/>
      <c r="H870" s="142"/>
      <c r="I870" s="142"/>
      <c r="J870" s="142"/>
      <c r="K870" s="142"/>
      <c r="L870" s="142"/>
      <c r="M870" s="142"/>
      <c r="N870" s="142"/>
      <c r="O870" s="142"/>
      <c r="P870" s="142"/>
      <c r="Q870" s="142"/>
      <c r="R870" s="142"/>
      <c r="S870" s="142"/>
      <c r="T870" s="142"/>
      <c r="U870" s="117"/>
    </row>
    <row r="871" spans="1:21" ht="12.75" customHeight="1" hidden="1">
      <c r="A871" s="142"/>
      <c r="B871" s="142"/>
      <c r="C871" s="142"/>
      <c r="D871" s="142"/>
      <c r="E871" s="142"/>
      <c r="F871" s="142"/>
      <c r="G871" s="142"/>
      <c r="H871" s="142"/>
      <c r="I871" s="142"/>
      <c r="J871" s="142"/>
      <c r="K871" s="142"/>
      <c r="L871" s="142"/>
      <c r="M871" s="142"/>
      <c r="N871" s="142"/>
      <c r="O871" s="142"/>
      <c r="P871" s="142"/>
      <c r="Q871" s="142"/>
      <c r="R871" s="142"/>
      <c r="S871" s="142"/>
      <c r="T871" s="142"/>
      <c r="U871" s="117"/>
    </row>
    <row r="872" spans="1:21" ht="12.75" customHeight="1" hidden="1">
      <c r="A872" s="142"/>
      <c r="B872" s="142"/>
      <c r="C872" s="142"/>
      <c r="D872" s="142"/>
      <c r="E872" s="142"/>
      <c r="F872" s="142"/>
      <c r="G872" s="142"/>
      <c r="H872" s="142"/>
      <c r="I872" s="142"/>
      <c r="J872" s="142"/>
      <c r="K872" s="142"/>
      <c r="L872" s="142"/>
      <c r="M872" s="142"/>
      <c r="N872" s="142"/>
      <c r="O872" s="142"/>
      <c r="P872" s="142"/>
      <c r="Q872" s="142"/>
      <c r="R872" s="142"/>
      <c r="S872" s="142"/>
      <c r="T872" s="142"/>
      <c r="U872" s="117"/>
    </row>
    <row r="873" spans="1:21" ht="12.75" customHeight="1" hidden="1">
      <c r="A873" s="142"/>
      <c r="B873" s="142"/>
      <c r="C873" s="142"/>
      <c r="D873" s="142"/>
      <c r="E873" s="142"/>
      <c r="F873" s="142"/>
      <c r="G873" s="142"/>
      <c r="H873" s="142"/>
      <c r="I873" s="142"/>
      <c r="J873" s="142"/>
      <c r="K873" s="142"/>
      <c r="L873" s="142"/>
      <c r="M873" s="142"/>
      <c r="N873" s="142"/>
      <c r="O873" s="142"/>
      <c r="P873" s="142"/>
      <c r="Q873" s="142"/>
      <c r="R873" s="142"/>
      <c r="S873" s="142"/>
      <c r="T873" s="142"/>
      <c r="U873" s="117"/>
    </row>
    <row r="874" spans="1:21" ht="12.75" customHeight="1" hidden="1">
      <c r="A874" s="142"/>
      <c r="B874" s="142"/>
      <c r="C874" s="142"/>
      <c r="D874" s="142"/>
      <c r="E874" s="142"/>
      <c r="F874" s="142"/>
      <c r="G874" s="142"/>
      <c r="H874" s="142"/>
      <c r="I874" s="142"/>
      <c r="J874" s="142"/>
      <c r="K874" s="142"/>
      <c r="L874" s="142"/>
      <c r="M874" s="142"/>
      <c r="N874" s="142"/>
      <c r="O874" s="142"/>
      <c r="P874" s="142"/>
      <c r="Q874" s="142"/>
      <c r="R874" s="142"/>
      <c r="S874" s="142"/>
      <c r="T874" s="142"/>
      <c r="U874" s="117"/>
    </row>
    <row r="875" spans="1:21" ht="12.75" customHeight="1" hidden="1">
      <c r="A875" s="142"/>
      <c r="B875" s="586"/>
      <c r="C875" s="586"/>
      <c r="D875" s="586"/>
      <c r="E875" s="114"/>
      <c r="F875" s="114"/>
      <c r="G875" s="114"/>
      <c r="H875" s="114"/>
      <c r="I875" s="114"/>
      <c r="J875" s="114"/>
      <c r="K875" s="114"/>
      <c r="L875" s="114"/>
      <c r="M875" s="114"/>
      <c r="N875" s="114"/>
      <c r="O875" s="114"/>
      <c r="P875" s="114"/>
      <c r="Q875" s="114"/>
      <c r="R875" s="114"/>
      <c r="S875" s="114"/>
      <c r="T875" s="114"/>
      <c r="U875" s="117"/>
    </row>
    <row r="876" spans="1:21" ht="12.75" customHeight="1" hidden="1">
      <c r="A876" s="114"/>
      <c r="B876" s="142"/>
      <c r="C876" s="142"/>
      <c r="D876" s="142"/>
      <c r="E876" s="142"/>
      <c r="F876" s="142"/>
      <c r="G876" s="142"/>
      <c r="H876" s="142"/>
      <c r="I876" s="142"/>
      <c r="J876" s="142"/>
      <c r="K876" s="142"/>
      <c r="L876" s="142"/>
      <c r="M876" s="142"/>
      <c r="N876" s="142"/>
      <c r="O876" s="142"/>
      <c r="P876" s="142"/>
      <c r="Q876" s="142"/>
      <c r="R876" s="142"/>
      <c r="S876" s="142"/>
      <c r="T876" s="142"/>
      <c r="U876" s="117"/>
    </row>
    <row r="877" spans="1:21" ht="12.75" customHeight="1" hidden="1">
      <c r="A877" s="142"/>
      <c r="B877" s="142"/>
      <c r="C877" s="142"/>
      <c r="D877" s="142"/>
      <c r="E877" s="142"/>
      <c r="F877" s="142"/>
      <c r="G877" s="142"/>
      <c r="H877" s="142"/>
      <c r="I877" s="142"/>
      <c r="J877" s="142"/>
      <c r="K877" s="142"/>
      <c r="L877" s="142"/>
      <c r="M877" s="142"/>
      <c r="N877" s="142"/>
      <c r="O877" s="142"/>
      <c r="P877" s="142"/>
      <c r="Q877" s="142"/>
      <c r="R877" s="142"/>
      <c r="S877" s="142"/>
      <c r="T877" s="142"/>
      <c r="U877" s="117"/>
    </row>
    <row r="878" spans="1:21" ht="12.75" customHeight="1" hidden="1">
      <c r="A878" s="142"/>
      <c r="B878" s="142"/>
      <c r="C878" s="142"/>
      <c r="D878" s="142"/>
      <c r="E878" s="142"/>
      <c r="F878" s="142"/>
      <c r="G878" s="142"/>
      <c r="H878" s="142"/>
      <c r="I878" s="142"/>
      <c r="J878" s="142"/>
      <c r="K878" s="142"/>
      <c r="L878" s="142"/>
      <c r="M878" s="142"/>
      <c r="N878" s="142"/>
      <c r="O878" s="142"/>
      <c r="P878" s="142"/>
      <c r="Q878" s="142"/>
      <c r="R878" s="142"/>
      <c r="S878" s="142"/>
      <c r="T878" s="142"/>
      <c r="U878" s="117"/>
    </row>
    <row r="879" spans="1:20" ht="12.75" customHeight="1" hidden="1">
      <c r="A879" s="142"/>
      <c r="B879" s="142"/>
      <c r="C879" s="142"/>
      <c r="D879" s="142"/>
      <c r="E879" s="142"/>
      <c r="F879" s="142"/>
      <c r="G879" s="142"/>
      <c r="H879" s="142"/>
      <c r="I879" s="142"/>
      <c r="J879" s="142"/>
      <c r="K879" s="142"/>
      <c r="L879" s="142"/>
      <c r="M879" s="142"/>
      <c r="N879" s="142"/>
      <c r="O879" s="142"/>
      <c r="P879" s="142"/>
      <c r="Q879" s="142"/>
      <c r="R879" s="142"/>
      <c r="S879" s="142"/>
      <c r="T879" s="142"/>
    </row>
    <row r="880" spans="1:20" ht="12.75" customHeight="1" hidden="1">
      <c r="A880" s="142"/>
      <c r="B880" s="570"/>
      <c r="C880" s="570"/>
      <c r="D880" s="144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</row>
    <row r="881" spans="1:21" ht="12.75" customHeight="1" hidden="1">
      <c r="A881" s="98"/>
      <c r="B881" s="142"/>
      <c r="C881" s="142"/>
      <c r="D881" s="142"/>
      <c r="E881" s="142"/>
      <c r="F881" s="142"/>
      <c r="G881" s="142"/>
      <c r="H881" s="142"/>
      <c r="I881" s="142"/>
      <c r="J881" s="142"/>
      <c r="K881" s="142"/>
      <c r="L881" s="142"/>
      <c r="M881" s="142"/>
      <c r="N881" s="142"/>
      <c r="O881" s="142"/>
      <c r="P881" s="142"/>
      <c r="Q881" s="142"/>
      <c r="R881" s="142"/>
      <c r="S881" s="142"/>
      <c r="T881" s="142"/>
      <c r="U881" s="117"/>
    </row>
    <row r="882" spans="1:21" ht="12.75" customHeight="1" hidden="1">
      <c r="A882" s="142"/>
      <c r="B882" s="142"/>
      <c r="C882" s="142"/>
      <c r="D882" s="142"/>
      <c r="E882" s="142"/>
      <c r="F882" s="142"/>
      <c r="G882" s="142"/>
      <c r="H882" s="142"/>
      <c r="I882" s="142"/>
      <c r="J882" s="142"/>
      <c r="K882" s="142"/>
      <c r="L882" s="142"/>
      <c r="M882" s="142"/>
      <c r="N882" s="142"/>
      <c r="O882" s="142"/>
      <c r="P882" s="142"/>
      <c r="Q882" s="142"/>
      <c r="R882" s="142"/>
      <c r="S882" s="142"/>
      <c r="T882" s="142"/>
      <c r="U882" s="117"/>
    </row>
    <row r="883" spans="1:21" ht="12.75" customHeight="1" hidden="1">
      <c r="A883" s="142"/>
      <c r="B883" s="142"/>
      <c r="C883" s="142"/>
      <c r="D883" s="142"/>
      <c r="E883" s="142"/>
      <c r="F883" s="142"/>
      <c r="G883" s="142"/>
      <c r="H883" s="142"/>
      <c r="I883" s="142"/>
      <c r="J883" s="142"/>
      <c r="K883" s="142"/>
      <c r="L883" s="142"/>
      <c r="M883" s="142"/>
      <c r="N883" s="142"/>
      <c r="O883" s="142"/>
      <c r="P883" s="142"/>
      <c r="Q883" s="142"/>
      <c r="R883" s="142"/>
      <c r="S883" s="142"/>
      <c r="T883" s="142"/>
      <c r="U883" s="117"/>
    </row>
    <row r="884" spans="1:21" ht="12.75" customHeight="1" hidden="1">
      <c r="A884" s="142"/>
      <c r="B884" s="142"/>
      <c r="C884" s="142"/>
      <c r="D884" s="142"/>
      <c r="E884" s="142"/>
      <c r="F884" s="142"/>
      <c r="G884" s="142"/>
      <c r="H884" s="142"/>
      <c r="I884" s="142"/>
      <c r="J884" s="142"/>
      <c r="K884" s="142"/>
      <c r="L884" s="142"/>
      <c r="M884" s="142"/>
      <c r="N884" s="142"/>
      <c r="O884" s="142"/>
      <c r="P884" s="142"/>
      <c r="Q884" s="142"/>
      <c r="R884" s="142"/>
      <c r="S884" s="142"/>
      <c r="T884" s="142"/>
      <c r="U884" s="117"/>
    </row>
    <row r="885" spans="1:21" ht="12.75" customHeight="1" hidden="1">
      <c r="A885" s="142"/>
      <c r="B885" s="142"/>
      <c r="C885" s="142"/>
      <c r="D885" s="142"/>
      <c r="E885" s="142"/>
      <c r="F885" s="142"/>
      <c r="G885" s="142"/>
      <c r="H885" s="142"/>
      <c r="I885" s="142"/>
      <c r="J885" s="142"/>
      <c r="K885" s="142"/>
      <c r="L885" s="142"/>
      <c r="M885" s="142"/>
      <c r="N885" s="142"/>
      <c r="O885" s="142"/>
      <c r="P885" s="142"/>
      <c r="Q885" s="142"/>
      <c r="R885" s="142"/>
      <c r="S885" s="142"/>
      <c r="T885" s="142"/>
      <c r="U885" s="117"/>
    </row>
    <row r="886" spans="1:21" ht="12.75" customHeight="1" hidden="1">
      <c r="A886" s="142"/>
      <c r="B886" s="142"/>
      <c r="C886" s="142"/>
      <c r="D886" s="142"/>
      <c r="E886" s="142"/>
      <c r="F886" s="142"/>
      <c r="G886" s="142"/>
      <c r="H886" s="142"/>
      <c r="I886" s="142"/>
      <c r="J886" s="142"/>
      <c r="K886" s="142"/>
      <c r="L886" s="142"/>
      <c r="M886" s="142"/>
      <c r="N886" s="142"/>
      <c r="O886" s="142"/>
      <c r="P886" s="142"/>
      <c r="Q886" s="142"/>
      <c r="R886" s="142"/>
      <c r="S886" s="142"/>
      <c r="T886" s="142"/>
      <c r="U886" s="117"/>
    </row>
    <row r="887" spans="1:21" ht="12.75" customHeight="1" hidden="1">
      <c r="A887" s="142"/>
      <c r="B887" s="142"/>
      <c r="C887" s="142"/>
      <c r="D887" s="142"/>
      <c r="E887" s="114"/>
      <c r="F887" s="114"/>
      <c r="G887" s="114"/>
      <c r="H887" s="114"/>
      <c r="I887" s="114"/>
      <c r="J887" s="114"/>
      <c r="K887" s="114"/>
      <c r="L887" s="114"/>
      <c r="M887" s="114"/>
      <c r="N887" s="114"/>
      <c r="O887" s="114"/>
      <c r="P887" s="114"/>
      <c r="Q887" s="114"/>
      <c r="R887" s="114"/>
      <c r="S887" s="114"/>
      <c r="T887" s="114"/>
      <c r="U887" s="117"/>
    </row>
    <row r="888" spans="1:21" ht="12.75" customHeight="1" hidden="1">
      <c r="A888" s="114"/>
      <c r="B888" s="586"/>
      <c r="C888" s="586"/>
      <c r="D888" s="114"/>
      <c r="E888" s="114"/>
      <c r="F888" s="114"/>
      <c r="G888" s="114"/>
      <c r="H888" s="114"/>
      <c r="I888" s="114"/>
      <c r="J888" s="114"/>
      <c r="K888" s="114"/>
      <c r="L888" s="114"/>
      <c r="M888" s="114"/>
      <c r="N888" s="114"/>
      <c r="O888" s="114"/>
      <c r="P888" s="114"/>
      <c r="Q888" s="114"/>
      <c r="R888" s="114"/>
      <c r="S888" s="114"/>
      <c r="T888" s="114"/>
      <c r="U888" s="117"/>
    </row>
    <row r="889" spans="1:21" ht="12.75" customHeight="1" hidden="1">
      <c r="A889" s="114"/>
      <c r="B889" s="142"/>
      <c r="C889" s="142"/>
      <c r="D889" s="142"/>
      <c r="E889" s="142"/>
      <c r="F889" s="142"/>
      <c r="G889" s="142"/>
      <c r="H889" s="142"/>
      <c r="I889" s="142"/>
      <c r="J889" s="142"/>
      <c r="K889" s="142"/>
      <c r="L889" s="142"/>
      <c r="M889" s="142"/>
      <c r="N889" s="142"/>
      <c r="O889" s="142"/>
      <c r="P889" s="142"/>
      <c r="Q889" s="142"/>
      <c r="R889" s="142"/>
      <c r="S889" s="142"/>
      <c r="T889" s="142"/>
      <c r="U889" s="117"/>
    </row>
    <row r="890" spans="1:21" ht="12.75" customHeight="1" hidden="1">
      <c r="A890" s="142"/>
      <c r="B890" s="142"/>
      <c r="C890" s="142"/>
      <c r="D890" s="142"/>
      <c r="E890" s="142"/>
      <c r="F890" s="142"/>
      <c r="G890" s="142"/>
      <c r="H890" s="142"/>
      <c r="I890" s="142"/>
      <c r="J890" s="142"/>
      <c r="K890" s="142"/>
      <c r="L890" s="142"/>
      <c r="M890" s="142"/>
      <c r="N890" s="142"/>
      <c r="O890" s="142"/>
      <c r="P890" s="142"/>
      <c r="Q890" s="142"/>
      <c r="R890" s="142"/>
      <c r="S890" s="142"/>
      <c r="T890" s="142"/>
      <c r="U890" s="117"/>
    </row>
    <row r="891" spans="1:21" ht="12.75" customHeight="1" hidden="1">
      <c r="A891" s="142"/>
      <c r="B891" s="142"/>
      <c r="C891" s="142"/>
      <c r="D891" s="142"/>
      <c r="E891" s="142"/>
      <c r="F891" s="142"/>
      <c r="G891" s="142"/>
      <c r="H891" s="142"/>
      <c r="I891" s="142"/>
      <c r="J891" s="142"/>
      <c r="K891" s="142"/>
      <c r="L891" s="142"/>
      <c r="M891" s="142"/>
      <c r="N891" s="142"/>
      <c r="O891" s="142"/>
      <c r="P891" s="142"/>
      <c r="Q891" s="142"/>
      <c r="R891" s="142"/>
      <c r="S891" s="142"/>
      <c r="T891" s="142"/>
      <c r="U891" s="117"/>
    </row>
    <row r="892" spans="1:31" ht="12.75" customHeight="1" hidden="1">
      <c r="A892" s="142"/>
      <c r="B892" s="142"/>
      <c r="C892" s="142"/>
      <c r="D892" s="142"/>
      <c r="E892" s="142"/>
      <c r="F892" s="142"/>
      <c r="G892" s="142"/>
      <c r="H892" s="142"/>
      <c r="I892" s="142"/>
      <c r="J892" s="142"/>
      <c r="K892" s="142"/>
      <c r="L892" s="142"/>
      <c r="M892" s="142"/>
      <c r="N892" s="142"/>
      <c r="O892" s="142"/>
      <c r="P892" s="142"/>
      <c r="Q892" s="142"/>
      <c r="R892" s="142"/>
      <c r="S892" s="142"/>
      <c r="T892" s="142"/>
      <c r="U892" s="43"/>
      <c r="V892" s="43"/>
      <c r="W892" s="43"/>
      <c r="X892" s="43"/>
      <c r="Y892" s="43"/>
      <c r="Z892" s="43"/>
      <c r="AA892" s="43"/>
      <c r="AB892" s="43"/>
      <c r="AC892" s="43"/>
      <c r="AD892" s="43"/>
      <c r="AE892" s="43"/>
    </row>
    <row r="893" spans="1:24" ht="12.75" customHeight="1" hidden="1">
      <c r="A893" s="142"/>
      <c r="B893" s="142"/>
      <c r="C893" s="142"/>
      <c r="D893" s="142"/>
      <c r="E893" s="142"/>
      <c r="F893" s="142"/>
      <c r="G893" s="142"/>
      <c r="H893" s="142"/>
      <c r="I893" s="142"/>
      <c r="J893" s="142"/>
      <c r="K893" s="142"/>
      <c r="L893" s="142"/>
      <c r="M893" s="142"/>
      <c r="N893" s="142"/>
      <c r="O893" s="142"/>
      <c r="P893" s="142"/>
      <c r="Q893" s="142"/>
      <c r="R893" s="142"/>
      <c r="S893" s="142"/>
      <c r="T893" s="142"/>
      <c r="U893" s="117"/>
      <c r="V893" s="117"/>
      <c r="W893" s="117"/>
      <c r="X893" s="117"/>
    </row>
    <row r="894" spans="1:24" ht="12.75" customHeight="1" hidden="1">
      <c r="A894" s="142"/>
      <c r="B894" s="142"/>
      <c r="C894" s="142"/>
      <c r="D894" s="142"/>
      <c r="E894" s="142"/>
      <c r="F894" s="142"/>
      <c r="G894" s="142"/>
      <c r="H894" s="142"/>
      <c r="I894" s="142"/>
      <c r="J894" s="142"/>
      <c r="K894" s="142"/>
      <c r="L894" s="142"/>
      <c r="M894" s="142"/>
      <c r="N894" s="142"/>
      <c r="O894" s="142"/>
      <c r="P894" s="142"/>
      <c r="Q894" s="142"/>
      <c r="R894" s="142"/>
      <c r="S894" s="142"/>
      <c r="T894" s="142"/>
      <c r="U894" s="117"/>
      <c r="V894" s="117"/>
      <c r="W894" s="117"/>
      <c r="X894" s="117"/>
    </row>
    <row r="895" spans="1:24" ht="12.75" customHeight="1" hidden="1">
      <c r="A895" s="142"/>
      <c r="B895" s="142"/>
      <c r="C895" s="142"/>
      <c r="D895" s="142"/>
      <c r="E895" s="142"/>
      <c r="F895" s="142"/>
      <c r="G895" s="142"/>
      <c r="H895" s="142"/>
      <c r="I895" s="142"/>
      <c r="J895" s="142"/>
      <c r="K895" s="142"/>
      <c r="L895" s="142"/>
      <c r="M895" s="142"/>
      <c r="N895" s="142"/>
      <c r="O895" s="142"/>
      <c r="P895" s="142"/>
      <c r="Q895" s="142"/>
      <c r="R895" s="142"/>
      <c r="S895" s="142"/>
      <c r="T895" s="142"/>
      <c r="U895" s="117"/>
      <c r="V895" s="117"/>
      <c r="W895" s="117"/>
      <c r="X895" s="117"/>
    </row>
    <row r="896" spans="1:24" ht="12.75" customHeight="1" hidden="1">
      <c r="A896" s="142"/>
      <c r="B896" s="142"/>
      <c r="C896" s="142"/>
      <c r="D896" s="142"/>
      <c r="E896" s="142"/>
      <c r="F896" s="142"/>
      <c r="G896" s="142"/>
      <c r="H896" s="142"/>
      <c r="I896" s="142"/>
      <c r="J896" s="142"/>
      <c r="K896" s="142"/>
      <c r="L896" s="142"/>
      <c r="M896" s="142"/>
      <c r="N896" s="142"/>
      <c r="O896" s="142"/>
      <c r="P896" s="142"/>
      <c r="Q896" s="142"/>
      <c r="R896" s="142"/>
      <c r="S896" s="142"/>
      <c r="T896" s="142"/>
      <c r="U896" s="117"/>
      <c r="V896" s="117"/>
      <c r="W896" s="117"/>
      <c r="X896" s="117"/>
    </row>
    <row r="897" spans="1:24" ht="12.75" customHeight="1" hidden="1">
      <c r="A897" s="142"/>
      <c r="B897" s="142"/>
      <c r="C897" s="142"/>
      <c r="D897" s="142"/>
      <c r="E897" s="142"/>
      <c r="F897" s="142"/>
      <c r="G897" s="142"/>
      <c r="H897" s="142"/>
      <c r="I897" s="142"/>
      <c r="J897" s="142"/>
      <c r="K897" s="142"/>
      <c r="L897" s="142"/>
      <c r="M897" s="142"/>
      <c r="N897" s="142"/>
      <c r="O897" s="142"/>
      <c r="P897" s="142"/>
      <c r="Q897" s="142"/>
      <c r="R897" s="142"/>
      <c r="S897" s="142"/>
      <c r="T897" s="142"/>
      <c r="U897" s="117"/>
      <c r="V897" s="117"/>
      <c r="W897" s="117"/>
      <c r="X897" s="117"/>
    </row>
    <row r="898" spans="1:24" ht="12.75" customHeight="1" hidden="1">
      <c r="A898" s="142"/>
      <c r="B898" s="142"/>
      <c r="C898" s="142"/>
      <c r="D898" s="142"/>
      <c r="E898" s="142"/>
      <c r="F898" s="142"/>
      <c r="G898" s="142"/>
      <c r="H898" s="142"/>
      <c r="I898" s="142"/>
      <c r="J898" s="142"/>
      <c r="K898" s="142"/>
      <c r="L898" s="142"/>
      <c r="M898" s="142"/>
      <c r="N898" s="142"/>
      <c r="O898" s="142"/>
      <c r="P898" s="142"/>
      <c r="Q898" s="142"/>
      <c r="R898" s="142"/>
      <c r="S898" s="142"/>
      <c r="T898" s="142"/>
      <c r="U898" s="117"/>
      <c r="V898" s="117"/>
      <c r="W898" s="117"/>
      <c r="X898" s="117"/>
    </row>
    <row r="899" spans="1:24" ht="12.75" customHeight="1" hidden="1">
      <c r="A899" s="142"/>
      <c r="B899" s="142"/>
      <c r="C899" s="142"/>
      <c r="D899" s="142"/>
      <c r="E899" s="142"/>
      <c r="F899" s="142"/>
      <c r="G899" s="142"/>
      <c r="H899" s="142"/>
      <c r="I899" s="142"/>
      <c r="J899" s="142"/>
      <c r="K899" s="142"/>
      <c r="L899" s="142"/>
      <c r="M899" s="142"/>
      <c r="N899" s="142"/>
      <c r="O899" s="142"/>
      <c r="P899" s="142"/>
      <c r="Q899" s="142"/>
      <c r="R899" s="142"/>
      <c r="S899" s="142"/>
      <c r="T899" s="142"/>
      <c r="U899" s="145"/>
      <c r="V899" s="117"/>
      <c r="W899" s="117"/>
      <c r="X899" s="117"/>
    </row>
    <row r="900" spans="1:24" ht="12.75" customHeight="1" hidden="1">
      <c r="A900" s="142"/>
      <c r="B900" s="586"/>
      <c r="C900" s="586"/>
      <c r="D900" s="586"/>
      <c r="E900" s="114"/>
      <c r="F900" s="114"/>
      <c r="G900" s="114"/>
      <c r="H900" s="114"/>
      <c r="I900" s="114"/>
      <c r="J900" s="114"/>
      <c r="K900" s="114"/>
      <c r="L900" s="114"/>
      <c r="M900" s="114"/>
      <c r="N900" s="114"/>
      <c r="O900" s="114"/>
      <c r="P900" s="114"/>
      <c r="Q900" s="114"/>
      <c r="R900" s="114"/>
      <c r="S900" s="114"/>
      <c r="T900" s="114"/>
      <c r="U900" s="117"/>
      <c r="V900" s="117"/>
      <c r="W900" s="117"/>
      <c r="X900" s="117"/>
    </row>
    <row r="901" spans="1:24" ht="12.75" customHeight="1" hidden="1">
      <c r="A901" s="114"/>
      <c r="B901" s="142"/>
      <c r="C901" s="142"/>
      <c r="D901" s="142"/>
      <c r="E901" s="142"/>
      <c r="F901" s="142"/>
      <c r="G901" s="142"/>
      <c r="H901" s="142"/>
      <c r="I901" s="142"/>
      <c r="J901" s="142"/>
      <c r="K901" s="142"/>
      <c r="L901" s="142"/>
      <c r="M901" s="142"/>
      <c r="N901" s="142"/>
      <c r="O901" s="142"/>
      <c r="P901" s="142"/>
      <c r="Q901" s="142"/>
      <c r="R901" s="142"/>
      <c r="S901" s="142"/>
      <c r="T901" s="142"/>
      <c r="U901" s="117"/>
      <c r="V901" s="117"/>
      <c r="W901" s="117"/>
      <c r="X901" s="117"/>
    </row>
    <row r="902" spans="1:24" ht="12.75" customHeight="1" hidden="1">
      <c r="A902" s="142"/>
      <c r="B902" s="142"/>
      <c r="C902" s="142"/>
      <c r="D902" s="142"/>
      <c r="E902" s="142"/>
      <c r="F902" s="142"/>
      <c r="G902" s="142"/>
      <c r="H902" s="142"/>
      <c r="I902" s="142"/>
      <c r="J902" s="142"/>
      <c r="K902" s="142"/>
      <c r="L902" s="142"/>
      <c r="M902" s="142"/>
      <c r="N902" s="142"/>
      <c r="O902" s="142"/>
      <c r="P902" s="142"/>
      <c r="Q902" s="142"/>
      <c r="R902" s="142"/>
      <c r="S902" s="142"/>
      <c r="T902" s="142"/>
      <c r="U902" s="117"/>
      <c r="V902" s="117"/>
      <c r="W902" s="117"/>
      <c r="X902" s="117"/>
    </row>
    <row r="903" spans="1:24" ht="12.75" customHeight="1" hidden="1">
      <c r="A903" s="142"/>
      <c r="B903" s="142"/>
      <c r="C903" s="142"/>
      <c r="D903" s="142"/>
      <c r="E903" s="142"/>
      <c r="F903" s="142"/>
      <c r="G903" s="142"/>
      <c r="H903" s="142"/>
      <c r="I903" s="142"/>
      <c r="J903" s="142"/>
      <c r="K903" s="142"/>
      <c r="L903" s="142"/>
      <c r="M903" s="142"/>
      <c r="N903" s="142"/>
      <c r="O903" s="142"/>
      <c r="P903" s="142"/>
      <c r="Q903" s="142"/>
      <c r="R903" s="142"/>
      <c r="S903" s="142"/>
      <c r="T903" s="142"/>
      <c r="U903" s="117"/>
      <c r="V903" s="117"/>
      <c r="W903" s="117"/>
      <c r="X903" s="117"/>
    </row>
    <row r="904" spans="1:24" ht="12.75" customHeight="1" hidden="1">
      <c r="A904" s="142"/>
      <c r="B904" s="142"/>
      <c r="C904" s="142"/>
      <c r="D904" s="142"/>
      <c r="E904" s="142"/>
      <c r="F904" s="142"/>
      <c r="G904" s="142"/>
      <c r="H904" s="142"/>
      <c r="I904" s="142"/>
      <c r="J904" s="142"/>
      <c r="K904" s="142"/>
      <c r="L904" s="142"/>
      <c r="M904" s="142"/>
      <c r="N904" s="142"/>
      <c r="O904" s="142"/>
      <c r="P904" s="142"/>
      <c r="Q904" s="142"/>
      <c r="R904" s="142"/>
      <c r="S904" s="142"/>
      <c r="T904" s="142"/>
      <c r="U904" s="117"/>
      <c r="V904" s="117"/>
      <c r="W904" s="117"/>
      <c r="X904" s="117"/>
    </row>
    <row r="905" spans="1:24" ht="12.75" customHeight="1" hidden="1">
      <c r="A905" s="142"/>
      <c r="B905" s="142"/>
      <c r="C905" s="142"/>
      <c r="D905" s="142"/>
      <c r="E905" s="142"/>
      <c r="F905" s="142"/>
      <c r="G905" s="142"/>
      <c r="H905" s="142"/>
      <c r="I905" s="142"/>
      <c r="J905" s="142"/>
      <c r="K905" s="142"/>
      <c r="L905" s="142"/>
      <c r="M905" s="142"/>
      <c r="N905" s="142"/>
      <c r="O905" s="142"/>
      <c r="P905" s="142"/>
      <c r="Q905" s="142"/>
      <c r="R905" s="142"/>
      <c r="S905" s="142"/>
      <c r="T905" s="142"/>
      <c r="U905" s="117"/>
      <c r="V905" s="117"/>
      <c r="W905" s="117"/>
      <c r="X905" s="117"/>
    </row>
    <row r="906" spans="1:24" ht="12.75" customHeight="1" hidden="1">
      <c r="A906" s="142"/>
      <c r="B906" s="142"/>
      <c r="C906" s="142"/>
      <c r="D906" s="142"/>
      <c r="E906" s="142"/>
      <c r="F906" s="142"/>
      <c r="G906" s="142"/>
      <c r="H906" s="142"/>
      <c r="I906" s="142"/>
      <c r="J906" s="142"/>
      <c r="K906" s="142"/>
      <c r="L906" s="142"/>
      <c r="M906" s="142"/>
      <c r="N906" s="142"/>
      <c r="O906" s="142"/>
      <c r="P906" s="142"/>
      <c r="Q906" s="142"/>
      <c r="R906" s="142"/>
      <c r="S906" s="142"/>
      <c r="T906" s="142"/>
      <c r="U906" s="117"/>
      <c r="V906" s="117"/>
      <c r="W906" s="117"/>
      <c r="X906" s="117"/>
    </row>
    <row r="907" spans="1:24" ht="12.75" customHeight="1" hidden="1">
      <c r="A907" s="142"/>
      <c r="B907" s="142"/>
      <c r="C907" s="142"/>
      <c r="D907" s="142"/>
      <c r="E907" s="142"/>
      <c r="F907" s="142"/>
      <c r="G907" s="142"/>
      <c r="H907" s="142"/>
      <c r="I907" s="142"/>
      <c r="J907" s="142"/>
      <c r="K907" s="142"/>
      <c r="L907" s="142"/>
      <c r="M907" s="142"/>
      <c r="N907" s="142"/>
      <c r="O907" s="142"/>
      <c r="P907" s="142"/>
      <c r="Q907" s="142"/>
      <c r="R907" s="142"/>
      <c r="S907" s="142"/>
      <c r="T907" s="142"/>
      <c r="U907" s="117"/>
      <c r="V907" s="117"/>
      <c r="W907" s="117"/>
      <c r="X907" s="117"/>
    </row>
    <row r="908" spans="1:24" ht="12.75" customHeight="1" hidden="1">
      <c r="A908" s="142"/>
      <c r="B908" s="142"/>
      <c r="C908" s="142"/>
      <c r="D908" s="142"/>
      <c r="E908" s="142"/>
      <c r="F908" s="142"/>
      <c r="G908" s="142"/>
      <c r="H908" s="142"/>
      <c r="I908" s="142"/>
      <c r="J908" s="142"/>
      <c r="K908" s="142"/>
      <c r="L908" s="142"/>
      <c r="M908" s="142"/>
      <c r="N908" s="142"/>
      <c r="O908" s="142"/>
      <c r="P908" s="142"/>
      <c r="Q908" s="142"/>
      <c r="R908" s="142"/>
      <c r="S908" s="142"/>
      <c r="T908" s="142"/>
      <c r="U908" s="117"/>
      <c r="V908" s="117"/>
      <c r="W908" s="117"/>
      <c r="X908" s="117"/>
    </row>
    <row r="909" spans="1:20" ht="12.75" customHeight="1" hidden="1">
      <c r="A909" s="142"/>
      <c r="B909" s="142"/>
      <c r="C909" s="142"/>
      <c r="D909" s="142"/>
      <c r="E909" s="142"/>
      <c r="F909" s="142"/>
      <c r="G909" s="142"/>
      <c r="H909" s="142"/>
      <c r="I909" s="142"/>
      <c r="J909" s="142"/>
      <c r="K909" s="142"/>
      <c r="L909" s="142"/>
      <c r="M909" s="142"/>
      <c r="N909" s="142"/>
      <c r="O909" s="142"/>
      <c r="P909" s="142"/>
      <c r="Q909" s="142"/>
      <c r="R909" s="142"/>
      <c r="S909" s="142"/>
      <c r="T909" s="142"/>
    </row>
    <row r="910" spans="1:20" ht="12.75" customHeight="1" hidden="1">
      <c r="A910" s="142"/>
      <c r="B910" s="142"/>
      <c r="C910" s="142"/>
      <c r="D910" s="142"/>
      <c r="E910" s="142"/>
      <c r="F910" s="142"/>
      <c r="G910" s="142"/>
      <c r="H910" s="142"/>
      <c r="I910" s="142"/>
      <c r="J910" s="142"/>
      <c r="K910" s="142"/>
      <c r="L910" s="142"/>
      <c r="M910" s="142"/>
      <c r="N910" s="142"/>
      <c r="O910" s="142"/>
      <c r="P910" s="142"/>
      <c r="Q910" s="142"/>
      <c r="R910" s="142"/>
      <c r="S910" s="142"/>
      <c r="T910" s="142"/>
    </row>
    <row r="911" spans="1:20" ht="12.75" customHeight="1" hidden="1">
      <c r="A911" s="142"/>
      <c r="B911" s="142"/>
      <c r="C911" s="142"/>
      <c r="D911" s="142"/>
      <c r="E911" s="142"/>
      <c r="F911" s="142"/>
      <c r="G911" s="142"/>
      <c r="H911" s="142"/>
      <c r="I911" s="142"/>
      <c r="J911" s="142"/>
      <c r="K911" s="142"/>
      <c r="L911" s="142"/>
      <c r="M911" s="142"/>
      <c r="N911" s="142"/>
      <c r="O911" s="142"/>
      <c r="P911" s="142"/>
      <c r="Q911" s="142"/>
      <c r="R911" s="142"/>
      <c r="S911" s="142"/>
      <c r="T911" s="142"/>
    </row>
    <row r="912" spans="1:21" ht="12.75" customHeight="1" hidden="1">
      <c r="A912" s="142"/>
      <c r="B912" s="142"/>
      <c r="C912" s="142"/>
      <c r="D912" s="142"/>
      <c r="E912" s="142"/>
      <c r="F912" s="142"/>
      <c r="G912" s="142"/>
      <c r="H912" s="142"/>
      <c r="I912" s="142"/>
      <c r="J912" s="142"/>
      <c r="K912" s="142"/>
      <c r="L912" s="142"/>
      <c r="M912" s="142"/>
      <c r="N912" s="142"/>
      <c r="O912" s="142"/>
      <c r="P912" s="142"/>
      <c r="Q912" s="142"/>
      <c r="R912" s="142"/>
      <c r="S912" s="142"/>
      <c r="T912" s="142"/>
      <c r="U912" s="117"/>
    </row>
    <row r="913" spans="1:21" ht="12.75" customHeight="1" hidden="1">
      <c r="A913" s="142"/>
      <c r="B913" s="142"/>
      <c r="C913" s="142"/>
      <c r="D913" s="142"/>
      <c r="E913" s="142"/>
      <c r="F913" s="142"/>
      <c r="G913" s="142"/>
      <c r="H913" s="142"/>
      <c r="I913" s="142"/>
      <c r="J913" s="142"/>
      <c r="K913" s="142"/>
      <c r="L913" s="142"/>
      <c r="M913" s="142"/>
      <c r="N913" s="142"/>
      <c r="O913" s="142"/>
      <c r="P913" s="142"/>
      <c r="Q913" s="142"/>
      <c r="R913" s="142"/>
      <c r="S913" s="142"/>
      <c r="T913" s="142"/>
      <c r="U913" s="117"/>
    </row>
    <row r="914" spans="1:21" ht="12.75" customHeight="1" hidden="1">
      <c r="A914" s="142"/>
      <c r="B914" s="142"/>
      <c r="C914" s="142"/>
      <c r="D914" s="142"/>
      <c r="E914" s="142"/>
      <c r="F914" s="142"/>
      <c r="G914" s="142"/>
      <c r="H914" s="142"/>
      <c r="I914" s="142"/>
      <c r="J914" s="142"/>
      <c r="K914" s="142"/>
      <c r="L914" s="142"/>
      <c r="M914" s="142"/>
      <c r="N914" s="142"/>
      <c r="O914" s="142"/>
      <c r="P914" s="142"/>
      <c r="Q914" s="142"/>
      <c r="R914" s="142"/>
      <c r="S914" s="142"/>
      <c r="T914" s="142"/>
      <c r="U914" s="117"/>
    </row>
    <row r="915" spans="1:21" ht="12.75" customHeight="1" hidden="1">
      <c r="A915" s="142"/>
      <c r="B915" s="142"/>
      <c r="C915" s="142"/>
      <c r="D915" s="142"/>
      <c r="E915" s="142"/>
      <c r="F915" s="142"/>
      <c r="G915" s="142"/>
      <c r="H915" s="142"/>
      <c r="I915" s="142"/>
      <c r="J915" s="142"/>
      <c r="K915" s="142"/>
      <c r="L915" s="142"/>
      <c r="M915" s="142"/>
      <c r="N915" s="142"/>
      <c r="O915" s="142"/>
      <c r="P915" s="142"/>
      <c r="Q915" s="142"/>
      <c r="R915" s="142"/>
      <c r="S915" s="142"/>
      <c r="T915" s="142"/>
      <c r="U915" s="117"/>
    </row>
    <row r="916" spans="1:22" ht="12.75" customHeight="1" hidden="1">
      <c r="A916" s="142"/>
      <c r="B916" s="142"/>
      <c r="C916" s="142"/>
      <c r="D916" s="142"/>
      <c r="E916" s="142"/>
      <c r="F916" s="142"/>
      <c r="G916" s="142"/>
      <c r="H916" s="142"/>
      <c r="I916" s="142"/>
      <c r="J916" s="142"/>
      <c r="K916" s="142"/>
      <c r="L916" s="142"/>
      <c r="M916" s="142"/>
      <c r="N916" s="142"/>
      <c r="O916" s="142"/>
      <c r="P916" s="142"/>
      <c r="Q916" s="142"/>
      <c r="R916" s="142"/>
      <c r="S916" s="142"/>
      <c r="T916" s="142"/>
      <c r="U916" s="62" t="s">
        <v>52</v>
      </c>
      <c r="V916" s="41"/>
    </row>
    <row r="917" spans="1:21" ht="12.75" customHeight="1" hidden="1">
      <c r="A917" s="142"/>
      <c r="B917" s="142"/>
      <c r="C917" s="142"/>
      <c r="D917" s="142"/>
      <c r="E917" s="142"/>
      <c r="F917" s="142"/>
      <c r="G917" s="142"/>
      <c r="H917" s="142"/>
      <c r="I917" s="142"/>
      <c r="J917" s="142"/>
      <c r="K917" s="142"/>
      <c r="L917" s="142"/>
      <c r="M917" s="142"/>
      <c r="N917" s="142"/>
      <c r="O917" s="142"/>
      <c r="P917" s="142"/>
      <c r="Q917" s="142"/>
      <c r="R917" s="142"/>
      <c r="S917" s="142"/>
      <c r="T917" s="142"/>
      <c r="U917" s="117"/>
    </row>
    <row r="918" spans="1:21" ht="12.75" customHeight="1" hidden="1">
      <c r="A918" s="142"/>
      <c r="B918" s="142"/>
      <c r="C918" s="142"/>
      <c r="D918" s="142"/>
      <c r="E918" s="142"/>
      <c r="F918" s="142"/>
      <c r="G918" s="142"/>
      <c r="H918" s="142"/>
      <c r="I918" s="142"/>
      <c r="J918" s="142"/>
      <c r="K918" s="142"/>
      <c r="L918" s="142"/>
      <c r="M918" s="142"/>
      <c r="N918" s="142"/>
      <c r="O918" s="142"/>
      <c r="P918" s="142"/>
      <c r="Q918" s="142"/>
      <c r="R918" s="142"/>
      <c r="S918" s="142"/>
      <c r="T918" s="142"/>
      <c r="U918" s="117"/>
    </row>
    <row r="919" spans="1:21" ht="12.75" customHeight="1" hidden="1">
      <c r="A919" s="142"/>
      <c r="B919" s="586"/>
      <c r="C919" s="586"/>
      <c r="D919" s="586"/>
      <c r="E919" s="114"/>
      <c r="F919" s="114"/>
      <c r="G919" s="114"/>
      <c r="H919" s="114"/>
      <c r="I919" s="114"/>
      <c r="J919" s="114"/>
      <c r="K919" s="114"/>
      <c r="L919" s="114"/>
      <c r="M919" s="114"/>
      <c r="N919" s="114"/>
      <c r="O919" s="114"/>
      <c r="P919" s="114"/>
      <c r="Q919" s="114"/>
      <c r="R919" s="114"/>
      <c r="S919" s="114"/>
      <c r="T919" s="114"/>
      <c r="U919" s="117"/>
    </row>
    <row r="920" spans="1:21" ht="12.75" customHeight="1" hidden="1">
      <c r="A920" s="114"/>
      <c r="B920" s="142"/>
      <c r="C920" s="142"/>
      <c r="D920" s="142"/>
      <c r="E920" s="142"/>
      <c r="F920" s="142"/>
      <c r="G920" s="142"/>
      <c r="H920" s="142"/>
      <c r="I920" s="142"/>
      <c r="J920" s="142"/>
      <c r="K920" s="142"/>
      <c r="L920" s="142"/>
      <c r="M920" s="142"/>
      <c r="N920" s="142"/>
      <c r="O920" s="142"/>
      <c r="P920" s="142"/>
      <c r="Q920" s="142"/>
      <c r="R920" s="142"/>
      <c r="S920" s="142"/>
      <c r="T920" s="142"/>
      <c r="U920" s="117"/>
    </row>
    <row r="921" spans="1:21" ht="12.75" customHeight="1" hidden="1">
      <c r="A921" s="142"/>
      <c r="B921" s="142"/>
      <c r="C921" s="142"/>
      <c r="D921" s="142"/>
      <c r="E921" s="142"/>
      <c r="F921" s="142"/>
      <c r="G921" s="142"/>
      <c r="H921" s="142"/>
      <c r="I921" s="142"/>
      <c r="J921" s="142"/>
      <c r="K921" s="142"/>
      <c r="L921" s="142"/>
      <c r="M921" s="142"/>
      <c r="N921" s="142"/>
      <c r="O921" s="142"/>
      <c r="P921" s="142"/>
      <c r="Q921" s="142"/>
      <c r="R921" s="142"/>
      <c r="S921" s="142"/>
      <c r="T921" s="142"/>
      <c r="U921" s="117"/>
    </row>
    <row r="922" spans="1:21" ht="12.75" customHeight="1" hidden="1">
      <c r="A922" s="142"/>
      <c r="B922" s="142"/>
      <c r="C922" s="142"/>
      <c r="D922" s="142"/>
      <c r="E922" s="142"/>
      <c r="F922" s="142"/>
      <c r="G922" s="142"/>
      <c r="H922" s="142"/>
      <c r="I922" s="142"/>
      <c r="J922" s="142"/>
      <c r="K922" s="142"/>
      <c r="L922" s="142"/>
      <c r="M922" s="142"/>
      <c r="N922" s="142"/>
      <c r="O922" s="142"/>
      <c r="P922" s="142"/>
      <c r="Q922" s="142"/>
      <c r="R922" s="142"/>
      <c r="S922" s="142"/>
      <c r="T922" s="142"/>
      <c r="U922" s="117"/>
    </row>
    <row r="923" spans="1:21" ht="12.75" customHeight="1" hidden="1">
      <c r="A923" s="142"/>
      <c r="B923" s="142"/>
      <c r="C923" s="142"/>
      <c r="D923" s="142"/>
      <c r="E923" s="142"/>
      <c r="F923" s="142"/>
      <c r="G923" s="142"/>
      <c r="H923" s="142"/>
      <c r="I923" s="142"/>
      <c r="J923" s="142"/>
      <c r="K923" s="142"/>
      <c r="L923" s="142"/>
      <c r="M923" s="142"/>
      <c r="N923" s="142"/>
      <c r="O923" s="142"/>
      <c r="P923" s="142"/>
      <c r="Q923" s="142"/>
      <c r="R923" s="142"/>
      <c r="S923" s="142"/>
      <c r="T923" s="142"/>
      <c r="U923" s="117"/>
    </row>
    <row r="924" spans="1:20" ht="12.75" customHeight="1" hidden="1">
      <c r="A924" s="142"/>
      <c r="B924" s="142"/>
      <c r="C924" s="142"/>
      <c r="D924" s="142"/>
      <c r="E924" s="142"/>
      <c r="F924" s="142"/>
      <c r="G924" s="142"/>
      <c r="H924" s="142"/>
      <c r="I924" s="142"/>
      <c r="J924" s="142"/>
      <c r="K924" s="142"/>
      <c r="L924" s="142"/>
      <c r="M924" s="142"/>
      <c r="N924" s="142"/>
      <c r="O924" s="142"/>
      <c r="P924" s="142"/>
      <c r="Q924" s="142"/>
      <c r="R924" s="142"/>
      <c r="S924" s="142"/>
      <c r="T924" s="142"/>
    </row>
    <row r="925" spans="1:20" ht="12.75" customHeight="1" hidden="1">
      <c r="A925" s="142"/>
      <c r="B925" s="142"/>
      <c r="C925" s="142"/>
      <c r="D925" s="142"/>
      <c r="E925" s="142"/>
      <c r="F925" s="142"/>
      <c r="G925" s="142"/>
      <c r="H925" s="142"/>
      <c r="I925" s="142"/>
      <c r="J925" s="142"/>
      <c r="K925" s="142"/>
      <c r="L925" s="142"/>
      <c r="M925" s="142"/>
      <c r="N925" s="142"/>
      <c r="O925" s="142"/>
      <c r="P925" s="142"/>
      <c r="Q925" s="142"/>
      <c r="R925" s="142"/>
      <c r="S925" s="142"/>
      <c r="T925" s="142"/>
    </row>
    <row r="926" spans="1:20" ht="12.75" customHeight="1" hidden="1">
      <c r="A926" s="142"/>
      <c r="B926" s="142"/>
      <c r="C926" s="142"/>
      <c r="D926" s="142"/>
      <c r="E926" s="142"/>
      <c r="F926" s="142"/>
      <c r="G926" s="142"/>
      <c r="H926" s="142"/>
      <c r="I926" s="142"/>
      <c r="J926" s="142"/>
      <c r="K926" s="142"/>
      <c r="L926" s="142"/>
      <c r="M926" s="142"/>
      <c r="N926" s="142"/>
      <c r="O926" s="142"/>
      <c r="P926" s="142"/>
      <c r="Q926" s="142"/>
      <c r="R926" s="142"/>
      <c r="S926" s="142"/>
      <c r="T926" s="142"/>
    </row>
    <row r="927" spans="1:20" ht="12.75" customHeight="1" hidden="1">
      <c r="A927" s="142"/>
      <c r="B927" s="142"/>
      <c r="C927" s="142"/>
      <c r="D927" s="142"/>
      <c r="E927" s="142"/>
      <c r="F927" s="142"/>
      <c r="G927" s="142"/>
      <c r="H927" s="142"/>
      <c r="I927" s="142"/>
      <c r="J927" s="142"/>
      <c r="K927" s="142"/>
      <c r="L927" s="142"/>
      <c r="M927" s="142"/>
      <c r="N927" s="142"/>
      <c r="O927" s="142"/>
      <c r="P927" s="142"/>
      <c r="Q927" s="142"/>
      <c r="R927" s="142"/>
      <c r="S927" s="142"/>
      <c r="T927" s="142"/>
    </row>
    <row r="928" spans="1:20" ht="12.75" customHeight="1" hidden="1">
      <c r="A928" s="142"/>
      <c r="B928" s="142"/>
      <c r="C928" s="142"/>
      <c r="D928" s="142"/>
      <c r="E928" s="142"/>
      <c r="F928" s="142"/>
      <c r="G928" s="142"/>
      <c r="H928" s="142"/>
      <c r="I928" s="142"/>
      <c r="J928" s="142"/>
      <c r="K928" s="142"/>
      <c r="L928" s="142"/>
      <c r="M928" s="142"/>
      <c r="N928" s="142"/>
      <c r="O928" s="142"/>
      <c r="P928" s="142"/>
      <c r="Q928" s="142"/>
      <c r="R928" s="142"/>
      <c r="S928" s="142"/>
      <c r="T928" s="142"/>
    </row>
    <row r="929" spans="1:20" ht="12.75" customHeight="1" hidden="1">
      <c r="A929" s="142"/>
      <c r="B929" s="142"/>
      <c r="C929" s="142"/>
      <c r="D929" s="142"/>
      <c r="E929" s="142"/>
      <c r="F929" s="142"/>
      <c r="G929" s="142"/>
      <c r="H929" s="142"/>
      <c r="I929" s="142"/>
      <c r="J929" s="142"/>
      <c r="K929" s="142"/>
      <c r="L929" s="142"/>
      <c r="M929" s="142"/>
      <c r="N929" s="142"/>
      <c r="O929" s="142"/>
      <c r="P929" s="142"/>
      <c r="Q929" s="142"/>
      <c r="R929" s="142"/>
      <c r="S929" s="142"/>
      <c r="T929" s="142"/>
    </row>
    <row r="930" spans="1:20" ht="12.75" customHeight="1" hidden="1">
      <c r="A930" s="142"/>
      <c r="B930" s="142"/>
      <c r="C930" s="142"/>
      <c r="D930" s="142"/>
      <c r="E930" s="142"/>
      <c r="F930" s="142"/>
      <c r="G930" s="142"/>
      <c r="H930" s="142"/>
      <c r="I930" s="142"/>
      <c r="J930" s="142"/>
      <c r="K930" s="142"/>
      <c r="L930" s="142"/>
      <c r="M930" s="142"/>
      <c r="N930" s="142"/>
      <c r="O930" s="142"/>
      <c r="P930" s="142"/>
      <c r="Q930" s="142"/>
      <c r="R930" s="142"/>
      <c r="S930" s="142"/>
      <c r="T930" s="142"/>
    </row>
    <row r="931" spans="1:20" ht="12.75" customHeight="1" hidden="1">
      <c r="A931" s="142"/>
      <c r="B931" s="142"/>
      <c r="C931" s="142"/>
      <c r="D931" s="142"/>
      <c r="E931" s="142"/>
      <c r="F931" s="142"/>
      <c r="G931" s="142"/>
      <c r="H931" s="142"/>
      <c r="I931" s="142"/>
      <c r="J931" s="142"/>
      <c r="K931" s="142"/>
      <c r="L931" s="142"/>
      <c r="M931" s="142"/>
      <c r="N931" s="142"/>
      <c r="O931" s="142"/>
      <c r="P931" s="142"/>
      <c r="Q931" s="142"/>
      <c r="R931" s="142"/>
      <c r="S931" s="142"/>
      <c r="T931" s="142"/>
    </row>
    <row r="932" spans="1:20" ht="12.75" customHeight="1" hidden="1">
      <c r="A932" s="142"/>
      <c r="B932" s="586"/>
      <c r="C932" s="586"/>
      <c r="D932" s="114"/>
      <c r="E932" s="114"/>
      <c r="F932" s="114"/>
      <c r="G932" s="114"/>
      <c r="H932" s="114"/>
      <c r="I932" s="114"/>
      <c r="J932" s="114"/>
      <c r="K932" s="114"/>
      <c r="L932" s="114"/>
      <c r="M932" s="114"/>
      <c r="N932" s="114"/>
      <c r="O932" s="114"/>
      <c r="P932" s="114"/>
      <c r="Q932" s="114"/>
      <c r="R932" s="114"/>
      <c r="S932" s="114"/>
      <c r="T932" s="114"/>
    </row>
    <row r="933" spans="1:20" ht="12.75" customHeight="1" hidden="1">
      <c r="A933" s="114"/>
      <c r="B933" s="142"/>
      <c r="C933" s="142"/>
      <c r="D933" s="142"/>
      <c r="E933" s="142"/>
      <c r="F933" s="142"/>
      <c r="G933" s="142"/>
      <c r="H933" s="142"/>
      <c r="I933" s="142"/>
      <c r="J933" s="142"/>
      <c r="K933" s="142"/>
      <c r="L933" s="142"/>
      <c r="M933" s="142"/>
      <c r="N933" s="142"/>
      <c r="O933" s="142"/>
      <c r="P933" s="142"/>
      <c r="Q933" s="142"/>
      <c r="R933" s="142"/>
      <c r="S933" s="142"/>
      <c r="T933" s="142"/>
    </row>
    <row r="934" spans="1:20" ht="12.75" customHeight="1" hidden="1">
      <c r="A934" s="142"/>
      <c r="B934" s="586"/>
      <c r="C934" s="586"/>
      <c r="D934" s="586"/>
      <c r="E934" s="114"/>
      <c r="F934" s="114"/>
      <c r="G934" s="114"/>
      <c r="H934" s="114"/>
      <c r="I934" s="114"/>
      <c r="J934" s="114"/>
      <c r="K934" s="114"/>
      <c r="L934" s="114"/>
      <c r="M934" s="114"/>
      <c r="N934" s="114"/>
      <c r="O934" s="114"/>
      <c r="P934" s="114"/>
      <c r="Q934" s="114"/>
      <c r="R934" s="114"/>
      <c r="S934" s="114"/>
      <c r="T934" s="114"/>
    </row>
    <row r="935" spans="1:20" ht="12.75" customHeight="1" hidden="1">
      <c r="A935" s="114"/>
      <c r="B935" s="142"/>
      <c r="C935" s="142"/>
      <c r="D935" s="142"/>
      <c r="E935" s="142"/>
      <c r="F935" s="142"/>
      <c r="G935" s="142"/>
      <c r="H935" s="142"/>
      <c r="I935" s="142"/>
      <c r="J935" s="142"/>
      <c r="K935" s="142"/>
      <c r="L935" s="142"/>
      <c r="M935" s="142"/>
      <c r="N935" s="142"/>
      <c r="O935" s="142"/>
      <c r="P935" s="142"/>
      <c r="Q935" s="142"/>
      <c r="R935" s="142"/>
      <c r="S935" s="142"/>
      <c r="T935" s="142"/>
    </row>
    <row r="936" spans="1:20" ht="12.75" customHeight="1" hidden="1">
      <c r="A936" s="142"/>
      <c r="B936" s="570"/>
      <c r="C936" s="570"/>
      <c r="D936" s="98"/>
      <c r="E936" s="98" t="s">
        <v>41</v>
      </c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 t="s">
        <v>325</v>
      </c>
      <c r="T936" s="98" t="s">
        <v>326</v>
      </c>
    </row>
    <row r="937" spans="1:20" ht="12.75" customHeight="1" hidden="1">
      <c r="A937" s="98"/>
      <c r="B937" s="570"/>
      <c r="C937" s="570"/>
      <c r="D937" s="98"/>
      <c r="E937" s="98" t="s">
        <v>41</v>
      </c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 t="s">
        <v>325</v>
      </c>
      <c r="T937" s="98" t="s">
        <v>326</v>
      </c>
    </row>
    <row r="938" spans="1:20" ht="12.75" customHeight="1" hidden="1">
      <c r="A938" s="98"/>
      <c r="B938" s="142"/>
      <c r="C938" s="142"/>
      <c r="D938" s="142"/>
      <c r="E938" s="142"/>
      <c r="F938" s="142"/>
      <c r="G938" s="142"/>
      <c r="H938" s="142"/>
      <c r="I938" s="142"/>
      <c r="J938" s="142"/>
      <c r="K938" s="142"/>
      <c r="L938" s="142"/>
      <c r="M938" s="142"/>
      <c r="N938" s="142"/>
      <c r="O938" s="142"/>
      <c r="P938" s="142"/>
      <c r="Q938" s="142"/>
      <c r="R938" s="142"/>
      <c r="S938" s="142"/>
      <c r="T938" s="142"/>
    </row>
    <row r="939" spans="1:20" ht="12.75" customHeight="1" hidden="1">
      <c r="A939" s="142"/>
      <c r="B939" s="142"/>
      <c r="C939" s="142"/>
      <c r="D939" s="142"/>
      <c r="E939" s="142"/>
      <c r="F939" s="142"/>
      <c r="G939" s="142"/>
      <c r="H939" s="142"/>
      <c r="I939" s="142"/>
      <c r="J939" s="142"/>
      <c r="K939" s="142"/>
      <c r="L939" s="142"/>
      <c r="M939" s="142"/>
      <c r="N939" s="142"/>
      <c r="O939" s="142"/>
      <c r="P939" s="142"/>
      <c r="Q939" s="142"/>
      <c r="R939" s="142"/>
      <c r="S939" s="142"/>
      <c r="T939" s="142"/>
    </row>
    <row r="940" spans="1:20" ht="12.75" customHeight="1" hidden="1">
      <c r="A940" s="142"/>
      <c r="B940" s="570"/>
      <c r="C940" s="570"/>
      <c r="D940" s="98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</row>
    <row r="941" spans="1:20" ht="12.75" customHeight="1" hidden="1">
      <c r="A941" s="98"/>
      <c r="B941" s="570"/>
      <c r="C941" s="570"/>
      <c r="D941" s="98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</row>
    <row r="942" spans="1:20" ht="12.75" customHeight="1" hidden="1">
      <c r="A942" s="98"/>
      <c r="B942" s="586"/>
      <c r="C942" s="586"/>
      <c r="D942" s="114"/>
      <c r="E942" s="114"/>
      <c r="F942" s="114"/>
      <c r="G942" s="114"/>
      <c r="H942" s="114"/>
      <c r="I942" s="114"/>
      <c r="J942" s="114"/>
      <c r="K942" s="114"/>
      <c r="L942" s="114"/>
      <c r="M942" s="114"/>
      <c r="N942" s="114"/>
      <c r="O942" s="114"/>
      <c r="P942" s="114"/>
      <c r="Q942" s="114"/>
      <c r="R942" s="114"/>
      <c r="S942" s="114"/>
      <c r="T942" s="114"/>
    </row>
    <row r="943" spans="1:20" ht="12.75" customHeight="1" hidden="1">
      <c r="A943" s="114"/>
      <c r="B943" s="142"/>
      <c r="C943" s="142"/>
      <c r="D943" s="142"/>
      <c r="E943" s="142"/>
      <c r="F943" s="142"/>
      <c r="G943" s="142"/>
      <c r="H943" s="142"/>
      <c r="I943" s="142"/>
      <c r="J943" s="142"/>
      <c r="K943" s="142"/>
      <c r="L943" s="142"/>
      <c r="M943" s="142"/>
      <c r="N943" s="142"/>
      <c r="O943" s="142"/>
      <c r="P943" s="142"/>
      <c r="Q943" s="142"/>
      <c r="R943" s="142"/>
      <c r="S943" s="142"/>
      <c r="T943" s="142"/>
    </row>
    <row r="944" spans="1:21" ht="12.75" customHeight="1" hidden="1">
      <c r="A944" s="142"/>
      <c r="B944" s="586"/>
      <c r="C944" s="586"/>
      <c r="D944" s="586"/>
      <c r="E944" s="114"/>
      <c r="F944" s="114"/>
      <c r="G944" s="114"/>
      <c r="H944" s="114"/>
      <c r="I944" s="114"/>
      <c r="J944" s="114"/>
      <c r="K944" s="114"/>
      <c r="L944" s="114"/>
      <c r="M944" s="114"/>
      <c r="N944" s="114"/>
      <c r="O944" s="114"/>
      <c r="P944" s="114"/>
      <c r="Q944" s="114"/>
      <c r="R944" s="114"/>
      <c r="S944" s="114"/>
      <c r="T944" s="114"/>
      <c r="U944" s="63" t="s">
        <v>327</v>
      </c>
    </row>
    <row r="945" spans="1:21" ht="12.75" customHeight="1" hidden="1">
      <c r="A945" s="114"/>
      <c r="B945" s="142"/>
      <c r="C945" s="142"/>
      <c r="D945" s="142"/>
      <c r="E945" s="142"/>
      <c r="F945" s="142"/>
      <c r="G945" s="142"/>
      <c r="H945" s="142"/>
      <c r="I945" s="142"/>
      <c r="J945" s="142"/>
      <c r="K945" s="142"/>
      <c r="L945" s="142"/>
      <c r="M945" s="142"/>
      <c r="N945" s="142"/>
      <c r="O945" s="142"/>
      <c r="P945" s="142"/>
      <c r="Q945" s="142"/>
      <c r="R945" s="142"/>
      <c r="S945" s="142"/>
      <c r="T945" s="142"/>
      <c r="U945" s="63" t="s">
        <v>328</v>
      </c>
    </row>
    <row r="946" spans="1:21" ht="12.75" customHeight="1" hidden="1">
      <c r="A946" s="142"/>
      <c r="B946" s="142"/>
      <c r="C946" s="142"/>
      <c r="D946" s="142"/>
      <c r="E946" s="142"/>
      <c r="F946" s="142"/>
      <c r="G946" s="142"/>
      <c r="H946" s="142"/>
      <c r="I946" s="142"/>
      <c r="J946" s="142"/>
      <c r="K946" s="142"/>
      <c r="L946" s="142"/>
      <c r="M946" s="142"/>
      <c r="N946" s="142"/>
      <c r="O946" s="142"/>
      <c r="P946" s="142"/>
      <c r="Q946" s="142"/>
      <c r="R946" s="142"/>
      <c r="S946" s="142"/>
      <c r="T946" s="142"/>
      <c r="U946" s="63" t="s">
        <v>329</v>
      </c>
    </row>
    <row r="947" spans="1:21" ht="12.75" customHeight="1" hidden="1">
      <c r="A947" s="142"/>
      <c r="B947" s="142"/>
      <c r="C947" s="142"/>
      <c r="D947" s="142"/>
      <c r="E947" s="142"/>
      <c r="F947" s="142"/>
      <c r="G947" s="142"/>
      <c r="H947" s="142"/>
      <c r="I947" s="142"/>
      <c r="J947" s="142"/>
      <c r="K947" s="142"/>
      <c r="L947" s="142"/>
      <c r="M947" s="142"/>
      <c r="N947" s="142"/>
      <c r="O947" s="142"/>
      <c r="P947" s="142"/>
      <c r="Q947" s="142"/>
      <c r="R947" s="142"/>
      <c r="S947" s="142"/>
      <c r="T947" s="142"/>
      <c r="U947" s="63" t="s">
        <v>330</v>
      </c>
    </row>
    <row r="948" spans="1:21" ht="12.75" customHeight="1" hidden="1">
      <c r="A948" s="142"/>
      <c r="B948" s="142"/>
      <c r="C948" s="142"/>
      <c r="D948" s="142"/>
      <c r="E948" s="142"/>
      <c r="F948" s="142"/>
      <c r="G948" s="142"/>
      <c r="H948" s="142"/>
      <c r="I948" s="142"/>
      <c r="J948" s="142"/>
      <c r="K948" s="142"/>
      <c r="L948" s="142"/>
      <c r="M948" s="142"/>
      <c r="N948" s="142"/>
      <c r="O948" s="142"/>
      <c r="P948" s="142"/>
      <c r="Q948" s="142"/>
      <c r="R948" s="142"/>
      <c r="S948" s="142"/>
      <c r="T948" s="142"/>
      <c r="U948" s="63" t="s">
        <v>329</v>
      </c>
    </row>
    <row r="949" spans="1:21" ht="12.75" customHeight="1" hidden="1">
      <c r="A949" s="142"/>
      <c r="B949" s="586"/>
      <c r="C949" s="586"/>
      <c r="D949" s="586"/>
      <c r="E949" s="114"/>
      <c r="F949" s="114"/>
      <c r="G949" s="114"/>
      <c r="H949" s="114"/>
      <c r="I949" s="114"/>
      <c r="J949" s="114"/>
      <c r="K949" s="114"/>
      <c r="L949" s="114"/>
      <c r="M949" s="114"/>
      <c r="N949" s="114"/>
      <c r="O949" s="114"/>
      <c r="P949" s="114"/>
      <c r="Q949" s="114"/>
      <c r="R949" s="114"/>
      <c r="S949" s="114"/>
      <c r="T949" s="114"/>
      <c r="U949" s="63" t="s">
        <v>329</v>
      </c>
    </row>
    <row r="950" spans="1:21" ht="12.75" customHeight="1" hidden="1">
      <c r="A950" s="114"/>
      <c r="B950" s="142"/>
      <c r="C950" s="142"/>
      <c r="D950" s="142"/>
      <c r="E950" s="114"/>
      <c r="F950" s="114"/>
      <c r="G950" s="114"/>
      <c r="H950" s="114"/>
      <c r="I950" s="114"/>
      <c r="J950" s="114"/>
      <c r="K950" s="114"/>
      <c r="L950" s="114"/>
      <c r="M950" s="114"/>
      <c r="N950" s="114"/>
      <c r="O950" s="114"/>
      <c r="P950" s="114"/>
      <c r="Q950" s="114"/>
      <c r="R950" s="114"/>
      <c r="S950" s="114"/>
      <c r="T950" s="114"/>
      <c r="U950" s="63" t="s">
        <v>331</v>
      </c>
    </row>
    <row r="951" spans="1:21" ht="12.75" customHeight="1" hidden="1">
      <c r="A951" s="114"/>
      <c r="B951" s="142"/>
      <c r="C951" s="142"/>
      <c r="D951" s="142"/>
      <c r="E951" s="142"/>
      <c r="F951" s="142"/>
      <c r="G951" s="142"/>
      <c r="H951" s="142"/>
      <c r="I951" s="142"/>
      <c r="J951" s="142"/>
      <c r="K951" s="142"/>
      <c r="L951" s="142"/>
      <c r="M951" s="142"/>
      <c r="N951" s="142"/>
      <c r="O951" s="142"/>
      <c r="P951" s="142"/>
      <c r="Q951" s="142"/>
      <c r="R951" s="142"/>
      <c r="S951" s="142"/>
      <c r="T951" s="142"/>
      <c r="U951" s="63" t="s">
        <v>332</v>
      </c>
    </row>
    <row r="952" spans="1:21" ht="12.75" customHeight="1" hidden="1">
      <c r="A952" s="142"/>
      <c r="B952" s="142"/>
      <c r="C952" s="142"/>
      <c r="D952" s="142"/>
      <c r="E952" s="142"/>
      <c r="F952" s="142"/>
      <c r="G952" s="142"/>
      <c r="H952" s="142"/>
      <c r="I952" s="142"/>
      <c r="J952" s="142"/>
      <c r="K952" s="142"/>
      <c r="L952" s="142"/>
      <c r="M952" s="142"/>
      <c r="N952" s="142"/>
      <c r="O952" s="142"/>
      <c r="P952" s="142"/>
      <c r="Q952" s="142"/>
      <c r="R952" s="142"/>
      <c r="S952" s="142"/>
      <c r="T952" s="142"/>
      <c r="U952" s="63" t="s">
        <v>333</v>
      </c>
    </row>
    <row r="953" spans="1:20" ht="12.75" customHeight="1" hidden="1">
      <c r="A953" s="142"/>
      <c r="B953" s="142"/>
      <c r="C953" s="142"/>
      <c r="D953" s="142"/>
      <c r="E953" s="142"/>
      <c r="F953" s="142"/>
      <c r="G953" s="142"/>
      <c r="H953" s="142"/>
      <c r="I953" s="142"/>
      <c r="J953" s="142"/>
      <c r="K953" s="142"/>
      <c r="L953" s="142"/>
      <c r="M953" s="142"/>
      <c r="N953" s="142"/>
      <c r="O953" s="142"/>
      <c r="P953" s="142"/>
      <c r="Q953" s="142"/>
      <c r="R953" s="142"/>
      <c r="S953" s="142"/>
      <c r="T953" s="142"/>
    </row>
    <row r="954" spans="1:21" ht="12.75" customHeight="1" hidden="1">
      <c r="A954" s="142"/>
      <c r="B954" s="142"/>
      <c r="C954" s="142"/>
      <c r="D954" s="142"/>
      <c r="E954" s="142"/>
      <c r="F954" s="142"/>
      <c r="G954" s="142"/>
      <c r="H954" s="142"/>
      <c r="I954" s="142"/>
      <c r="J954" s="142"/>
      <c r="K954" s="142"/>
      <c r="L954" s="142"/>
      <c r="M954" s="142"/>
      <c r="N954" s="142"/>
      <c r="O954" s="142"/>
      <c r="P954" s="142"/>
      <c r="Q954" s="142"/>
      <c r="R954" s="142"/>
      <c r="S954" s="142"/>
      <c r="T954" s="142"/>
      <c r="U954" s="63" t="s">
        <v>334</v>
      </c>
    </row>
    <row r="955" spans="1:21" ht="12.75" customHeight="1" hidden="1">
      <c r="A955" s="142"/>
      <c r="B955" s="142"/>
      <c r="C955" s="142"/>
      <c r="D955" s="142"/>
      <c r="E955" s="142"/>
      <c r="F955" s="142"/>
      <c r="G955" s="142"/>
      <c r="H955" s="142"/>
      <c r="I955" s="142"/>
      <c r="J955" s="142"/>
      <c r="K955" s="142"/>
      <c r="L955" s="142"/>
      <c r="M955" s="142"/>
      <c r="N955" s="142"/>
      <c r="O955" s="142"/>
      <c r="P955" s="142"/>
      <c r="Q955" s="142"/>
      <c r="R955" s="142"/>
      <c r="S955" s="142"/>
      <c r="T955" s="142"/>
      <c r="U955" s="63" t="s">
        <v>334</v>
      </c>
    </row>
    <row r="956" spans="1:21" ht="12.75" customHeight="1" hidden="1">
      <c r="A956" s="142"/>
      <c r="B956" s="142"/>
      <c r="C956" s="142"/>
      <c r="D956" s="142"/>
      <c r="E956" s="142"/>
      <c r="F956" s="142"/>
      <c r="G956" s="142"/>
      <c r="H956" s="142"/>
      <c r="I956" s="142"/>
      <c r="J956" s="142"/>
      <c r="K956" s="142"/>
      <c r="L956" s="142"/>
      <c r="M956" s="142"/>
      <c r="N956" s="142"/>
      <c r="O956" s="142"/>
      <c r="P956" s="142"/>
      <c r="Q956" s="142"/>
      <c r="R956" s="142"/>
      <c r="S956" s="142"/>
      <c r="T956" s="142"/>
      <c r="U956" s="63" t="s">
        <v>334</v>
      </c>
    </row>
    <row r="957" spans="1:21" ht="12.75" customHeight="1" hidden="1">
      <c r="A957" s="142"/>
      <c r="B957" s="142"/>
      <c r="C957" s="142"/>
      <c r="D957" s="142"/>
      <c r="E957" s="142"/>
      <c r="F957" s="142"/>
      <c r="G957" s="142"/>
      <c r="H957" s="142"/>
      <c r="I957" s="142"/>
      <c r="J957" s="142"/>
      <c r="K957" s="142"/>
      <c r="L957" s="142"/>
      <c r="M957" s="142"/>
      <c r="N957" s="142"/>
      <c r="O957" s="142"/>
      <c r="P957" s="142"/>
      <c r="Q957" s="142"/>
      <c r="R957" s="142"/>
      <c r="S957" s="142"/>
      <c r="T957" s="142"/>
      <c r="U957" s="63" t="s">
        <v>334</v>
      </c>
    </row>
    <row r="958" spans="1:21" ht="12.75" customHeight="1" hidden="1">
      <c r="A958" s="142"/>
      <c r="B958" s="142"/>
      <c r="C958" s="142"/>
      <c r="D958" s="142"/>
      <c r="E958" s="142"/>
      <c r="F958" s="142"/>
      <c r="G958" s="142"/>
      <c r="H958" s="142"/>
      <c r="I958" s="142"/>
      <c r="J958" s="142"/>
      <c r="K958" s="142"/>
      <c r="L958" s="142"/>
      <c r="M958" s="142"/>
      <c r="N958" s="142"/>
      <c r="O958" s="142"/>
      <c r="P958" s="142"/>
      <c r="Q958" s="142"/>
      <c r="R958" s="142"/>
      <c r="S958" s="142"/>
      <c r="T958" s="142"/>
      <c r="U958" s="63" t="s">
        <v>334</v>
      </c>
    </row>
    <row r="959" spans="1:21" ht="12.75" customHeight="1" hidden="1">
      <c r="A959" s="142"/>
      <c r="B959" s="142"/>
      <c r="C959" s="142"/>
      <c r="D959" s="142"/>
      <c r="E959" s="142"/>
      <c r="F959" s="142"/>
      <c r="G959" s="142"/>
      <c r="H959" s="142"/>
      <c r="I959" s="142"/>
      <c r="J959" s="142"/>
      <c r="K959" s="142"/>
      <c r="L959" s="142"/>
      <c r="M959" s="142"/>
      <c r="N959" s="142"/>
      <c r="O959" s="142"/>
      <c r="P959" s="142"/>
      <c r="Q959" s="142"/>
      <c r="R959" s="142"/>
      <c r="S959" s="142"/>
      <c r="T959" s="142"/>
      <c r="U959" s="63" t="s">
        <v>334</v>
      </c>
    </row>
    <row r="960" spans="1:21" ht="12.75" customHeight="1" hidden="1">
      <c r="A960" s="142"/>
      <c r="B960" s="142"/>
      <c r="C960" s="142"/>
      <c r="D960" s="142"/>
      <c r="E960" s="142"/>
      <c r="F960" s="142"/>
      <c r="G960" s="142"/>
      <c r="H960" s="142"/>
      <c r="I960" s="142"/>
      <c r="J960" s="142"/>
      <c r="K960" s="142"/>
      <c r="L960" s="142"/>
      <c r="M960" s="142"/>
      <c r="N960" s="142"/>
      <c r="O960" s="142"/>
      <c r="P960" s="142"/>
      <c r="Q960" s="142"/>
      <c r="R960" s="142"/>
      <c r="S960" s="142"/>
      <c r="T960" s="142"/>
      <c r="U960" s="63" t="s">
        <v>334</v>
      </c>
    </row>
    <row r="961" spans="1:21" ht="12.75" customHeight="1" hidden="1">
      <c r="A961" s="142"/>
      <c r="B961" s="142"/>
      <c r="C961" s="142"/>
      <c r="D961" s="142"/>
      <c r="E961" s="142"/>
      <c r="F961" s="142"/>
      <c r="G961" s="142"/>
      <c r="H961" s="142"/>
      <c r="I961" s="142"/>
      <c r="J961" s="142"/>
      <c r="K961" s="142"/>
      <c r="L961" s="142"/>
      <c r="M961" s="142"/>
      <c r="N961" s="142"/>
      <c r="O961" s="142"/>
      <c r="P961" s="142"/>
      <c r="Q961" s="142"/>
      <c r="R961" s="142"/>
      <c r="S961" s="142"/>
      <c r="T961" s="142"/>
      <c r="U961" s="63"/>
    </row>
    <row r="962" spans="1:21" ht="12.75" customHeight="1" hidden="1">
      <c r="A962" s="142"/>
      <c r="B962" s="142"/>
      <c r="C962" s="142"/>
      <c r="D962" s="142"/>
      <c r="E962" s="142"/>
      <c r="F962" s="142"/>
      <c r="G962" s="142"/>
      <c r="H962" s="142"/>
      <c r="I962" s="142"/>
      <c r="J962" s="142"/>
      <c r="K962" s="142"/>
      <c r="L962" s="142"/>
      <c r="M962" s="142"/>
      <c r="N962" s="142"/>
      <c r="O962" s="142"/>
      <c r="P962" s="142"/>
      <c r="Q962" s="142"/>
      <c r="R962" s="142"/>
      <c r="S962" s="142"/>
      <c r="T962" s="142"/>
      <c r="U962" s="63" t="s">
        <v>334</v>
      </c>
    </row>
    <row r="963" spans="1:21" ht="12.75" customHeight="1" hidden="1">
      <c r="A963" s="142"/>
      <c r="B963" s="142"/>
      <c r="C963" s="142"/>
      <c r="D963" s="142"/>
      <c r="E963" s="142"/>
      <c r="F963" s="142"/>
      <c r="G963" s="142"/>
      <c r="H963" s="142"/>
      <c r="I963" s="142"/>
      <c r="J963" s="142"/>
      <c r="K963" s="142"/>
      <c r="L963" s="142"/>
      <c r="M963" s="142"/>
      <c r="N963" s="142"/>
      <c r="O963" s="142"/>
      <c r="P963" s="142"/>
      <c r="Q963" s="142"/>
      <c r="R963" s="142"/>
      <c r="S963" s="142"/>
      <c r="T963" s="142"/>
      <c r="U963" s="63" t="s">
        <v>334</v>
      </c>
    </row>
    <row r="964" spans="1:21" ht="12.75" customHeight="1" hidden="1">
      <c r="A964" s="142"/>
      <c r="B964" s="142"/>
      <c r="C964" s="142"/>
      <c r="D964" s="142"/>
      <c r="E964" s="142"/>
      <c r="F964" s="142"/>
      <c r="G964" s="142"/>
      <c r="H964" s="142"/>
      <c r="I964" s="142"/>
      <c r="J964" s="142"/>
      <c r="K964" s="142"/>
      <c r="L964" s="142"/>
      <c r="M964" s="142"/>
      <c r="N964" s="142"/>
      <c r="O964" s="142"/>
      <c r="P964" s="142"/>
      <c r="Q964" s="142"/>
      <c r="R964" s="142"/>
      <c r="S964" s="142"/>
      <c r="T964" s="142"/>
      <c r="U964" s="63" t="s">
        <v>334</v>
      </c>
    </row>
    <row r="965" spans="1:21" ht="12.75" customHeight="1" hidden="1">
      <c r="A965" s="142"/>
      <c r="B965" s="142"/>
      <c r="C965" s="142"/>
      <c r="D965" s="142"/>
      <c r="E965" s="142"/>
      <c r="F965" s="142"/>
      <c r="G965" s="142"/>
      <c r="H965" s="142"/>
      <c r="I965" s="142"/>
      <c r="J965" s="142"/>
      <c r="K965" s="142"/>
      <c r="L965" s="142"/>
      <c r="M965" s="142"/>
      <c r="N965" s="142"/>
      <c r="O965" s="142"/>
      <c r="P965" s="142"/>
      <c r="Q965" s="142"/>
      <c r="R965" s="142"/>
      <c r="S965" s="142"/>
      <c r="T965" s="142"/>
      <c r="U965" s="63" t="s">
        <v>334</v>
      </c>
    </row>
    <row r="966" spans="1:20" ht="12.75" customHeight="1" hidden="1">
      <c r="A966" s="142"/>
      <c r="B966" s="142"/>
      <c r="C966" s="142"/>
      <c r="D966" s="142"/>
      <c r="E966" s="142"/>
      <c r="F966" s="142"/>
      <c r="G966" s="142"/>
      <c r="H966" s="142"/>
      <c r="I966" s="142"/>
      <c r="J966" s="142"/>
      <c r="K966" s="142"/>
      <c r="L966" s="142"/>
      <c r="M966" s="142"/>
      <c r="N966" s="142"/>
      <c r="O966" s="142"/>
      <c r="P966" s="142"/>
      <c r="Q966" s="142"/>
      <c r="R966" s="142"/>
      <c r="S966" s="142"/>
      <c r="T966" s="142"/>
    </row>
    <row r="967" spans="1:20" ht="12.75" customHeight="1" hidden="1">
      <c r="A967" s="142"/>
      <c r="B967" s="142"/>
      <c r="C967" s="142"/>
      <c r="D967" s="142"/>
      <c r="E967" s="142"/>
      <c r="F967" s="142"/>
      <c r="G967" s="142"/>
      <c r="H967" s="142"/>
      <c r="I967" s="142"/>
      <c r="J967" s="142"/>
      <c r="K967" s="142"/>
      <c r="L967" s="142"/>
      <c r="M967" s="142"/>
      <c r="N967" s="142"/>
      <c r="O967" s="142"/>
      <c r="P967" s="142"/>
      <c r="Q967" s="142"/>
      <c r="R967" s="142"/>
      <c r="S967" s="142"/>
      <c r="T967" s="142"/>
    </row>
    <row r="968" spans="1:20" ht="12.75" customHeight="1" hidden="1">
      <c r="A968" s="142"/>
      <c r="B968" s="142"/>
      <c r="C968" s="142"/>
      <c r="D968" s="142"/>
      <c r="E968" s="142"/>
      <c r="F968" s="142"/>
      <c r="G968" s="142"/>
      <c r="H968" s="142"/>
      <c r="I968" s="142"/>
      <c r="J968" s="142"/>
      <c r="K968" s="142"/>
      <c r="L968" s="142"/>
      <c r="M968" s="142"/>
      <c r="N968" s="142"/>
      <c r="O968" s="142"/>
      <c r="P968" s="142"/>
      <c r="Q968" s="142"/>
      <c r="R968" s="142"/>
      <c r="S968" s="142"/>
      <c r="T968" s="142"/>
    </row>
    <row r="969" spans="1:20" ht="12.75" customHeight="1" hidden="1">
      <c r="A969" s="142"/>
      <c r="B969" s="142"/>
      <c r="C969" s="142"/>
      <c r="D969" s="142"/>
      <c r="E969" s="142"/>
      <c r="F969" s="142"/>
      <c r="G969" s="142"/>
      <c r="H969" s="142"/>
      <c r="I969" s="142"/>
      <c r="J969" s="142"/>
      <c r="K969" s="142"/>
      <c r="L969" s="142"/>
      <c r="M969" s="142"/>
      <c r="N969" s="142"/>
      <c r="O969" s="142"/>
      <c r="P969" s="142"/>
      <c r="Q969" s="142"/>
      <c r="R969" s="142"/>
      <c r="S969" s="142"/>
      <c r="T969" s="142"/>
    </row>
    <row r="970" spans="1:20" ht="12.75" customHeight="1" hidden="1">
      <c r="A970" s="142"/>
      <c r="B970" s="142"/>
      <c r="C970" s="142"/>
      <c r="D970" s="142"/>
      <c r="E970" s="142"/>
      <c r="F970" s="142"/>
      <c r="G970" s="142"/>
      <c r="H970" s="142"/>
      <c r="I970" s="142"/>
      <c r="J970" s="142"/>
      <c r="K970" s="142"/>
      <c r="L970" s="142"/>
      <c r="M970" s="142"/>
      <c r="N970" s="142"/>
      <c r="O970" s="142"/>
      <c r="P970" s="142"/>
      <c r="Q970" s="142"/>
      <c r="R970" s="142"/>
      <c r="S970" s="142"/>
      <c r="T970" s="142"/>
    </row>
    <row r="971" spans="1:20" ht="12.75" customHeight="1" hidden="1">
      <c r="A971" s="142"/>
      <c r="B971" s="142"/>
      <c r="C971" s="142"/>
      <c r="D971" s="142"/>
      <c r="E971" s="142"/>
      <c r="F971" s="142"/>
      <c r="G971" s="142"/>
      <c r="H971" s="142"/>
      <c r="I971" s="142"/>
      <c r="J971" s="142"/>
      <c r="K971" s="142"/>
      <c r="L971" s="142"/>
      <c r="M971" s="142"/>
      <c r="N971" s="142"/>
      <c r="O971" s="142"/>
      <c r="P971" s="142"/>
      <c r="Q971" s="142"/>
      <c r="R971" s="142"/>
      <c r="S971" s="142"/>
      <c r="T971" s="142"/>
    </row>
    <row r="972" spans="1:20" ht="12.75" customHeight="1" hidden="1">
      <c r="A972" s="142"/>
      <c r="B972" s="142"/>
      <c r="C972" s="142"/>
      <c r="D972" s="142"/>
      <c r="E972" s="142"/>
      <c r="F972" s="142"/>
      <c r="G972" s="142"/>
      <c r="H972" s="142"/>
      <c r="I972" s="142"/>
      <c r="J972" s="142"/>
      <c r="K972" s="142"/>
      <c r="L972" s="142"/>
      <c r="M972" s="142"/>
      <c r="N972" s="142"/>
      <c r="O972" s="142"/>
      <c r="P972" s="142"/>
      <c r="Q972" s="142"/>
      <c r="R972" s="142"/>
      <c r="S972" s="142"/>
      <c r="T972" s="142"/>
    </row>
    <row r="973" spans="1:20" ht="12.75" customHeight="1" hidden="1">
      <c r="A973" s="142"/>
      <c r="B973" s="142"/>
      <c r="C973" s="142"/>
      <c r="D973" s="142"/>
      <c r="E973" s="142"/>
      <c r="F973" s="142"/>
      <c r="G973" s="142"/>
      <c r="H973" s="142"/>
      <c r="I973" s="142"/>
      <c r="J973" s="142"/>
      <c r="K973" s="142"/>
      <c r="L973" s="142"/>
      <c r="M973" s="142"/>
      <c r="N973" s="142"/>
      <c r="O973" s="142"/>
      <c r="P973" s="142"/>
      <c r="Q973" s="142"/>
      <c r="R973" s="142"/>
      <c r="S973" s="142"/>
      <c r="T973" s="142"/>
    </row>
    <row r="974" spans="1:20" ht="12.75" customHeight="1" hidden="1">
      <c r="A974" s="142"/>
      <c r="B974" s="142"/>
      <c r="C974" s="142"/>
      <c r="D974" s="142"/>
      <c r="E974" s="142"/>
      <c r="F974" s="142"/>
      <c r="G974" s="142"/>
      <c r="H974" s="142"/>
      <c r="I974" s="142"/>
      <c r="J974" s="142"/>
      <c r="K974" s="142"/>
      <c r="L974" s="142"/>
      <c r="M974" s="142"/>
      <c r="N974" s="142"/>
      <c r="O974" s="142"/>
      <c r="P974" s="142"/>
      <c r="Q974" s="142"/>
      <c r="R974" s="142"/>
      <c r="S974" s="142"/>
      <c r="T974" s="142"/>
    </row>
    <row r="975" spans="1:20" ht="12.75" customHeight="1" hidden="1">
      <c r="A975" s="142"/>
      <c r="B975" s="142"/>
      <c r="C975" s="142"/>
      <c r="D975" s="142"/>
      <c r="E975" s="142"/>
      <c r="F975" s="142"/>
      <c r="G975" s="142"/>
      <c r="H975" s="142"/>
      <c r="I975" s="142"/>
      <c r="J975" s="142"/>
      <c r="K975" s="142"/>
      <c r="L975" s="142"/>
      <c r="M975" s="142"/>
      <c r="N975" s="142"/>
      <c r="O975" s="142"/>
      <c r="P975" s="142"/>
      <c r="Q975" s="142"/>
      <c r="R975" s="142"/>
      <c r="S975" s="142"/>
      <c r="T975" s="142"/>
    </row>
    <row r="976" spans="1:20" ht="12.75" customHeight="1" hidden="1">
      <c r="A976" s="142"/>
      <c r="B976" s="142"/>
      <c r="C976" s="142"/>
      <c r="D976" s="142"/>
      <c r="E976" s="142"/>
      <c r="F976" s="142"/>
      <c r="G976" s="142"/>
      <c r="H976" s="142"/>
      <c r="I976" s="142"/>
      <c r="J976" s="142"/>
      <c r="K976" s="142"/>
      <c r="L976" s="142"/>
      <c r="M976" s="142"/>
      <c r="N976" s="142"/>
      <c r="O976" s="142"/>
      <c r="P976" s="142"/>
      <c r="Q976" s="142"/>
      <c r="R976" s="142"/>
      <c r="S976" s="142"/>
      <c r="T976" s="142"/>
    </row>
    <row r="977" spans="1:20" ht="12.75" customHeight="1" hidden="1">
      <c r="A977" s="142"/>
      <c r="B977" s="586"/>
      <c r="C977" s="586"/>
      <c r="D977" s="586"/>
      <c r="E977" s="114"/>
      <c r="F977" s="114"/>
      <c r="G977" s="114"/>
      <c r="H977" s="114"/>
      <c r="I977" s="114"/>
      <c r="J977" s="114"/>
      <c r="K977" s="114"/>
      <c r="L977" s="114"/>
      <c r="M977" s="114"/>
      <c r="N977" s="114"/>
      <c r="O977" s="114"/>
      <c r="P977" s="114"/>
      <c r="Q977" s="114"/>
      <c r="R977" s="114"/>
      <c r="S977" s="114"/>
      <c r="T977" s="114"/>
    </row>
    <row r="978" spans="1:20" ht="12.75" customHeight="1" hidden="1">
      <c r="A978" s="114"/>
      <c r="B978" s="142"/>
      <c r="C978" s="142"/>
      <c r="D978" s="142"/>
      <c r="E978" s="142"/>
      <c r="F978" s="142"/>
      <c r="G978" s="142"/>
      <c r="H978" s="142"/>
      <c r="I978" s="142"/>
      <c r="J978" s="142"/>
      <c r="K978" s="142"/>
      <c r="L978" s="142"/>
      <c r="M978" s="142"/>
      <c r="N978" s="142"/>
      <c r="O978" s="142"/>
      <c r="P978" s="142"/>
      <c r="Q978" s="142"/>
      <c r="R978" s="142"/>
      <c r="S978" s="142"/>
      <c r="T978" s="142"/>
    </row>
    <row r="979" spans="1:20" ht="12.75" customHeight="1" hidden="1">
      <c r="A979" s="142"/>
      <c r="B979" s="142"/>
      <c r="C979" s="142"/>
      <c r="D979" s="142"/>
      <c r="E979" s="142"/>
      <c r="F979" s="142"/>
      <c r="G979" s="142"/>
      <c r="H979" s="142"/>
      <c r="I979" s="142"/>
      <c r="J979" s="142"/>
      <c r="K979" s="142"/>
      <c r="L979" s="142"/>
      <c r="M979" s="142"/>
      <c r="N979" s="142"/>
      <c r="O979" s="142"/>
      <c r="P979" s="142"/>
      <c r="Q979" s="142"/>
      <c r="R979" s="142"/>
      <c r="S979" s="142"/>
      <c r="T979" s="142"/>
    </row>
    <row r="980" spans="1:20" ht="12.75" customHeight="1" hidden="1">
      <c r="A980" s="142"/>
      <c r="B980" s="142"/>
      <c r="C980" s="142"/>
      <c r="D980" s="142"/>
      <c r="E980" s="142"/>
      <c r="F980" s="142"/>
      <c r="G980" s="142"/>
      <c r="H980" s="142"/>
      <c r="I980" s="142"/>
      <c r="J980" s="142"/>
      <c r="K980" s="142"/>
      <c r="L980" s="142"/>
      <c r="M980" s="142"/>
      <c r="N980" s="142"/>
      <c r="O980" s="142"/>
      <c r="P980" s="142"/>
      <c r="Q980" s="142"/>
      <c r="R980" s="142"/>
      <c r="S980" s="142"/>
      <c r="T980" s="142"/>
    </row>
    <row r="981" spans="1:20" ht="12.75" customHeight="1" hidden="1">
      <c r="A981" s="142"/>
      <c r="B981" s="142"/>
      <c r="C981" s="142"/>
      <c r="D981" s="142"/>
      <c r="E981" s="142"/>
      <c r="F981" s="142"/>
      <c r="G981" s="142"/>
      <c r="H981" s="142"/>
      <c r="I981" s="142"/>
      <c r="J981" s="142"/>
      <c r="K981" s="142"/>
      <c r="L981" s="142"/>
      <c r="M981" s="142"/>
      <c r="N981" s="142"/>
      <c r="O981" s="142"/>
      <c r="P981" s="142"/>
      <c r="Q981" s="142"/>
      <c r="R981" s="142"/>
      <c r="S981" s="142"/>
      <c r="T981" s="142"/>
    </row>
    <row r="982" spans="1:20" ht="12.75" customHeight="1" hidden="1">
      <c r="A982" s="142"/>
      <c r="B982" s="142"/>
      <c r="C982" s="142"/>
      <c r="D982" s="142"/>
      <c r="E982" s="142"/>
      <c r="F982" s="142"/>
      <c r="G982" s="142"/>
      <c r="H982" s="142"/>
      <c r="I982" s="142"/>
      <c r="J982" s="142"/>
      <c r="K982" s="142"/>
      <c r="L982" s="142"/>
      <c r="M982" s="142"/>
      <c r="N982" s="142"/>
      <c r="O982" s="142"/>
      <c r="P982" s="142"/>
      <c r="Q982" s="142"/>
      <c r="R982" s="142"/>
      <c r="S982" s="142"/>
      <c r="T982" s="142"/>
    </row>
    <row r="983" spans="1:20" ht="12.75" customHeight="1" hidden="1">
      <c r="A983" s="142"/>
      <c r="B983" s="142"/>
      <c r="C983" s="142"/>
      <c r="D983" s="142"/>
      <c r="E983" s="142"/>
      <c r="F983" s="142"/>
      <c r="G983" s="142"/>
      <c r="H983" s="142"/>
      <c r="I983" s="142"/>
      <c r="J983" s="142"/>
      <c r="K983" s="142"/>
      <c r="L983" s="142"/>
      <c r="M983" s="142"/>
      <c r="N983" s="142"/>
      <c r="O983" s="142"/>
      <c r="P983" s="142"/>
      <c r="Q983" s="142"/>
      <c r="R983" s="142"/>
      <c r="S983" s="142"/>
      <c r="T983" s="142"/>
    </row>
    <row r="984" spans="1:20" ht="12.75" customHeight="1" hidden="1">
      <c r="A984" s="142"/>
      <c r="B984" s="142"/>
      <c r="C984" s="142"/>
      <c r="D984" s="142"/>
      <c r="E984" s="142"/>
      <c r="F984" s="142"/>
      <c r="G984" s="142"/>
      <c r="H984" s="142"/>
      <c r="I984" s="142"/>
      <c r="J984" s="142"/>
      <c r="K984" s="142"/>
      <c r="L984" s="142"/>
      <c r="M984" s="142"/>
      <c r="N984" s="142"/>
      <c r="O984" s="142"/>
      <c r="P984" s="142"/>
      <c r="Q984" s="142"/>
      <c r="R984" s="142"/>
      <c r="S984" s="142"/>
      <c r="T984" s="142"/>
    </row>
    <row r="985" spans="1:20" ht="12.75" customHeight="1" hidden="1">
      <c r="A985" s="142"/>
      <c r="B985" s="142"/>
      <c r="C985" s="142"/>
      <c r="D985" s="142"/>
      <c r="E985" s="142"/>
      <c r="F985" s="142"/>
      <c r="G985" s="142"/>
      <c r="H985" s="142"/>
      <c r="I985" s="142"/>
      <c r="J985" s="142"/>
      <c r="K985" s="142"/>
      <c r="L985" s="142"/>
      <c r="M985" s="142"/>
      <c r="N985" s="142"/>
      <c r="O985" s="142"/>
      <c r="P985" s="142"/>
      <c r="Q985" s="142"/>
      <c r="R985" s="142"/>
      <c r="S985" s="142"/>
      <c r="T985" s="142"/>
    </row>
    <row r="986" spans="1:20" ht="12.75" customHeight="1" hidden="1">
      <c r="A986" s="142"/>
      <c r="B986" s="142"/>
      <c r="C986" s="142"/>
      <c r="D986" s="142"/>
      <c r="E986" s="142"/>
      <c r="F986" s="142"/>
      <c r="G986" s="142"/>
      <c r="H986" s="142"/>
      <c r="I986" s="142"/>
      <c r="J986" s="142"/>
      <c r="K986" s="142"/>
      <c r="L986" s="142"/>
      <c r="M986" s="142"/>
      <c r="N986" s="142"/>
      <c r="O986" s="142"/>
      <c r="P986" s="142"/>
      <c r="Q986" s="142"/>
      <c r="R986" s="142"/>
      <c r="S986" s="142"/>
      <c r="T986" s="142"/>
    </row>
    <row r="987" spans="1:20" ht="12.75" customHeight="1" hidden="1">
      <c r="A987" s="142"/>
      <c r="B987" s="142"/>
      <c r="C987" s="142"/>
      <c r="D987" s="142"/>
      <c r="E987" s="142"/>
      <c r="F987" s="142"/>
      <c r="G987" s="142"/>
      <c r="H987" s="142"/>
      <c r="I987" s="142"/>
      <c r="J987" s="142"/>
      <c r="K987" s="142"/>
      <c r="L987" s="142"/>
      <c r="M987" s="142"/>
      <c r="N987" s="142"/>
      <c r="O987" s="142"/>
      <c r="P987" s="142"/>
      <c r="Q987" s="142"/>
      <c r="R987" s="142"/>
      <c r="S987" s="142"/>
      <c r="T987" s="142"/>
    </row>
    <row r="988" spans="1:20" ht="12.75" customHeight="1" hidden="1">
      <c r="A988" s="142"/>
      <c r="B988" s="142"/>
      <c r="C988" s="142"/>
      <c r="D988" s="142"/>
      <c r="E988" s="142"/>
      <c r="F988" s="142"/>
      <c r="G988" s="142"/>
      <c r="H988" s="142"/>
      <c r="I988" s="142"/>
      <c r="J988" s="142"/>
      <c r="K988" s="142"/>
      <c r="L988" s="142"/>
      <c r="M988" s="142"/>
      <c r="N988" s="142"/>
      <c r="O988" s="142"/>
      <c r="P988" s="142"/>
      <c r="Q988" s="142"/>
      <c r="R988" s="142"/>
      <c r="S988" s="142"/>
      <c r="T988" s="142"/>
    </row>
    <row r="989" spans="1:20" ht="12.75" customHeight="1" hidden="1">
      <c r="A989" s="142"/>
      <c r="B989" s="142"/>
      <c r="C989" s="142"/>
      <c r="D989" s="142"/>
      <c r="E989" s="142"/>
      <c r="F989" s="142"/>
      <c r="G989" s="142"/>
      <c r="H989" s="142"/>
      <c r="I989" s="142"/>
      <c r="J989" s="142"/>
      <c r="K989" s="142"/>
      <c r="L989" s="142"/>
      <c r="M989" s="142"/>
      <c r="N989" s="142"/>
      <c r="O989" s="142"/>
      <c r="P989" s="142"/>
      <c r="Q989" s="142"/>
      <c r="R989" s="142"/>
      <c r="S989" s="142"/>
      <c r="T989" s="142"/>
    </row>
    <row r="990" spans="1:20" ht="12.75" customHeight="1" hidden="1">
      <c r="A990" s="142"/>
      <c r="B990" s="586"/>
      <c r="C990" s="586"/>
      <c r="D990" s="586"/>
      <c r="E990" s="114"/>
      <c r="F990" s="114"/>
      <c r="G990" s="114"/>
      <c r="H990" s="114"/>
      <c r="I990" s="114"/>
      <c r="J990" s="114"/>
      <c r="K990" s="114"/>
      <c r="L990" s="114"/>
      <c r="M990" s="114"/>
      <c r="N990" s="114"/>
      <c r="O990" s="114"/>
      <c r="P990" s="114"/>
      <c r="Q990" s="114"/>
      <c r="R990" s="114"/>
      <c r="S990" s="114"/>
      <c r="T990" s="114"/>
    </row>
    <row r="991" spans="1:20" ht="12.75" customHeight="1" hidden="1">
      <c r="A991" s="114"/>
      <c r="B991" s="142"/>
      <c r="C991" s="142"/>
      <c r="D991" s="142"/>
      <c r="E991" s="142"/>
      <c r="F991" s="142"/>
      <c r="G991" s="142"/>
      <c r="H991" s="142"/>
      <c r="I991" s="142"/>
      <c r="J991" s="142"/>
      <c r="K991" s="142"/>
      <c r="L991" s="142"/>
      <c r="M991" s="142"/>
      <c r="N991" s="142"/>
      <c r="O991" s="142"/>
      <c r="P991" s="142"/>
      <c r="Q991" s="142"/>
      <c r="R991" s="142"/>
      <c r="S991" s="142"/>
      <c r="T991" s="142"/>
    </row>
    <row r="992" spans="1:20" ht="12.75" customHeight="1" hidden="1">
      <c r="A992" s="142"/>
      <c r="B992" s="142"/>
      <c r="C992" s="142"/>
      <c r="D992" s="142"/>
      <c r="E992" s="142"/>
      <c r="F992" s="142"/>
      <c r="G992" s="142"/>
      <c r="H992" s="142"/>
      <c r="I992" s="142"/>
      <c r="J992" s="142"/>
      <c r="K992" s="142"/>
      <c r="L992" s="142"/>
      <c r="M992" s="142"/>
      <c r="N992" s="142"/>
      <c r="O992" s="142"/>
      <c r="P992" s="142"/>
      <c r="Q992" s="142"/>
      <c r="R992" s="142"/>
      <c r="S992" s="142"/>
      <c r="T992" s="142"/>
    </row>
    <row r="993" spans="1:20" ht="12.75" customHeight="1" hidden="1">
      <c r="A993" s="142"/>
      <c r="B993" s="142"/>
      <c r="C993" s="142"/>
      <c r="D993" s="142"/>
      <c r="E993" s="142"/>
      <c r="F993" s="142"/>
      <c r="G993" s="142"/>
      <c r="H993" s="142"/>
      <c r="I993" s="142"/>
      <c r="J993" s="142"/>
      <c r="K993" s="142"/>
      <c r="L993" s="142"/>
      <c r="M993" s="142"/>
      <c r="N993" s="142"/>
      <c r="O993" s="142"/>
      <c r="P993" s="142"/>
      <c r="Q993" s="142"/>
      <c r="R993" s="142"/>
      <c r="S993" s="142"/>
      <c r="T993" s="142"/>
    </row>
    <row r="994" spans="1:22" ht="12.75" customHeight="1" hidden="1">
      <c r="A994" s="142"/>
      <c r="B994" s="142"/>
      <c r="C994" s="142"/>
      <c r="D994" s="142"/>
      <c r="E994" s="142"/>
      <c r="F994" s="142"/>
      <c r="G994" s="142"/>
      <c r="H994" s="142"/>
      <c r="I994" s="142"/>
      <c r="J994" s="142"/>
      <c r="K994" s="142"/>
      <c r="L994" s="142"/>
      <c r="M994" s="142"/>
      <c r="N994" s="142"/>
      <c r="O994" s="142"/>
      <c r="P994" s="142"/>
      <c r="Q994" s="142"/>
      <c r="R994" s="142"/>
      <c r="S994" s="142"/>
      <c r="T994" s="142"/>
      <c r="U994" s="117"/>
      <c r="V994" s="117"/>
    </row>
    <row r="995" spans="1:22" ht="12.75" customHeight="1" hidden="1">
      <c r="A995" s="142"/>
      <c r="B995" s="142"/>
      <c r="C995" s="142"/>
      <c r="D995" s="142"/>
      <c r="E995" s="142"/>
      <c r="F995" s="142"/>
      <c r="G995" s="142"/>
      <c r="H995" s="142"/>
      <c r="I995" s="142"/>
      <c r="J995" s="142"/>
      <c r="K995" s="142"/>
      <c r="L995" s="142"/>
      <c r="M995" s="142"/>
      <c r="N995" s="142"/>
      <c r="O995" s="142"/>
      <c r="P995" s="142"/>
      <c r="Q995" s="142"/>
      <c r="R995" s="142"/>
      <c r="S995" s="142"/>
      <c r="T995" s="142"/>
      <c r="U995" s="117"/>
      <c r="V995" s="117"/>
    </row>
    <row r="996" spans="1:22" ht="12.75" customHeight="1" hidden="1">
      <c r="A996" s="142"/>
      <c r="B996" s="142"/>
      <c r="C996" s="142"/>
      <c r="D996" s="142"/>
      <c r="E996" s="142"/>
      <c r="F996" s="142"/>
      <c r="G996" s="142"/>
      <c r="H996" s="142"/>
      <c r="I996" s="142"/>
      <c r="J996" s="142"/>
      <c r="K996" s="142"/>
      <c r="L996" s="142"/>
      <c r="M996" s="142"/>
      <c r="N996" s="142"/>
      <c r="O996" s="142"/>
      <c r="P996" s="142"/>
      <c r="Q996" s="142"/>
      <c r="R996" s="142"/>
      <c r="S996" s="142"/>
      <c r="T996" s="142"/>
      <c r="U996" s="117"/>
      <c r="V996" s="117"/>
    </row>
    <row r="997" spans="1:22" ht="12.75" customHeight="1" hidden="1">
      <c r="A997" s="142"/>
      <c r="B997" s="142"/>
      <c r="C997" s="142"/>
      <c r="D997" s="142"/>
      <c r="E997" s="142"/>
      <c r="F997" s="142"/>
      <c r="G997" s="142"/>
      <c r="H997" s="142"/>
      <c r="I997" s="142"/>
      <c r="J997" s="142"/>
      <c r="K997" s="142"/>
      <c r="L997" s="142"/>
      <c r="M997" s="142"/>
      <c r="N997" s="142"/>
      <c r="O997" s="142"/>
      <c r="P997" s="142"/>
      <c r="Q997" s="142"/>
      <c r="R997" s="142"/>
      <c r="S997" s="142"/>
      <c r="T997" s="142"/>
      <c r="U997" s="117"/>
      <c r="V997" s="117"/>
    </row>
    <row r="998" spans="1:22" ht="12.75" customHeight="1" hidden="1">
      <c r="A998" s="142"/>
      <c r="B998" s="142"/>
      <c r="C998" s="142"/>
      <c r="D998" s="142"/>
      <c r="E998" s="142"/>
      <c r="F998" s="142"/>
      <c r="G998" s="142"/>
      <c r="H998" s="142"/>
      <c r="I998" s="142"/>
      <c r="J998" s="142"/>
      <c r="K998" s="142"/>
      <c r="L998" s="142"/>
      <c r="M998" s="142"/>
      <c r="N998" s="142"/>
      <c r="O998" s="142"/>
      <c r="P998" s="142"/>
      <c r="Q998" s="142"/>
      <c r="R998" s="142"/>
      <c r="S998" s="142"/>
      <c r="T998" s="142"/>
      <c r="U998" s="117"/>
      <c r="V998" s="117"/>
    </row>
    <row r="999" spans="1:22" ht="12.75" customHeight="1" hidden="1">
      <c r="A999" s="142"/>
      <c r="B999" s="142"/>
      <c r="C999" s="142"/>
      <c r="D999" s="142"/>
      <c r="E999" s="142"/>
      <c r="F999" s="142"/>
      <c r="G999" s="142"/>
      <c r="H999" s="142"/>
      <c r="I999" s="142"/>
      <c r="J999" s="142"/>
      <c r="K999" s="142"/>
      <c r="L999" s="142"/>
      <c r="M999" s="142"/>
      <c r="N999" s="142"/>
      <c r="O999" s="142"/>
      <c r="P999" s="142"/>
      <c r="Q999" s="142"/>
      <c r="R999" s="142"/>
      <c r="S999" s="142"/>
      <c r="T999" s="142"/>
      <c r="U999" s="117"/>
      <c r="V999" s="117"/>
    </row>
    <row r="1000" spans="1:22" ht="12.75" customHeight="1" hidden="1">
      <c r="A1000" s="142"/>
      <c r="B1000" s="142"/>
      <c r="C1000" s="142"/>
      <c r="D1000" s="142"/>
      <c r="E1000" s="142"/>
      <c r="F1000" s="142"/>
      <c r="G1000" s="142"/>
      <c r="H1000" s="142"/>
      <c r="I1000" s="142"/>
      <c r="J1000" s="142"/>
      <c r="K1000" s="142"/>
      <c r="L1000" s="142"/>
      <c r="M1000" s="142"/>
      <c r="N1000" s="142"/>
      <c r="O1000" s="142"/>
      <c r="P1000" s="142"/>
      <c r="Q1000" s="142"/>
      <c r="R1000" s="142"/>
      <c r="S1000" s="142"/>
      <c r="T1000" s="142"/>
      <c r="U1000" s="117"/>
      <c r="V1000" s="117"/>
    </row>
    <row r="1001" spans="1:22" ht="12.75" customHeight="1" hidden="1">
      <c r="A1001" s="142"/>
      <c r="B1001" s="586"/>
      <c r="C1001" s="586"/>
      <c r="D1001" s="586"/>
      <c r="E1001" s="114"/>
      <c r="F1001" s="114"/>
      <c r="G1001" s="114"/>
      <c r="H1001" s="114"/>
      <c r="I1001" s="114"/>
      <c r="J1001" s="114"/>
      <c r="K1001" s="114"/>
      <c r="L1001" s="114"/>
      <c r="M1001" s="114"/>
      <c r="N1001" s="114"/>
      <c r="O1001" s="114"/>
      <c r="P1001" s="114"/>
      <c r="Q1001" s="114"/>
      <c r="R1001" s="114"/>
      <c r="S1001" s="114"/>
      <c r="T1001" s="114"/>
      <c r="U1001" s="117"/>
      <c r="V1001" s="117"/>
    </row>
    <row r="1002" spans="1:22" ht="12.75" customHeight="1" hidden="1">
      <c r="A1002" s="114"/>
      <c r="B1002" s="142"/>
      <c r="C1002" s="142"/>
      <c r="D1002" s="142"/>
      <c r="E1002" s="142"/>
      <c r="F1002" s="142"/>
      <c r="G1002" s="142"/>
      <c r="H1002" s="142"/>
      <c r="I1002" s="142"/>
      <c r="J1002" s="142"/>
      <c r="K1002" s="142"/>
      <c r="L1002" s="142"/>
      <c r="M1002" s="142"/>
      <c r="N1002" s="142"/>
      <c r="O1002" s="142"/>
      <c r="P1002" s="142"/>
      <c r="Q1002" s="142"/>
      <c r="R1002" s="142"/>
      <c r="S1002" s="142"/>
      <c r="T1002" s="142"/>
      <c r="U1002" s="117"/>
      <c r="V1002" s="117"/>
    </row>
    <row r="1003" spans="1:22" ht="12.75" customHeight="1" hidden="1">
      <c r="A1003" s="142"/>
      <c r="B1003" s="142"/>
      <c r="C1003" s="142"/>
      <c r="D1003" s="142"/>
      <c r="E1003" s="142"/>
      <c r="F1003" s="142"/>
      <c r="G1003" s="142"/>
      <c r="H1003" s="142"/>
      <c r="I1003" s="142"/>
      <c r="J1003" s="142"/>
      <c r="K1003" s="142"/>
      <c r="L1003" s="142"/>
      <c r="M1003" s="142"/>
      <c r="N1003" s="142"/>
      <c r="O1003" s="142"/>
      <c r="P1003" s="142"/>
      <c r="Q1003" s="142"/>
      <c r="R1003" s="142"/>
      <c r="S1003" s="142"/>
      <c r="T1003" s="142"/>
      <c r="U1003" s="117"/>
      <c r="V1003" s="117"/>
    </row>
    <row r="1004" spans="1:22" ht="12.75" customHeight="1" hidden="1">
      <c r="A1004" s="142"/>
      <c r="B1004" s="142"/>
      <c r="C1004" s="142"/>
      <c r="D1004" s="142"/>
      <c r="E1004" s="142"/>
      <c r="F1004" s="142"/>
      <c r="G1004" s="142"/>
      <c r="H1004" s="142"/>
      <c r="I1004" s="142"/>
      <c r="J1004" s="142"/>
      <c r="K1004" s="142"/>
      <c r="L1004" s="142"/>
      <c r="M1004" s="142"/>
      <c r="N1004" s="142"/>
      <c r="O1004" s="142"/>
      <c r="P1004" s="142"/>
      <c r="Q1004" s="142"/>
      <c r="R1004" s="142"/>
      <c r="S1004" s="142"/>
      <c r="T1004" s="142"/>
      <c r="U1004" s="117"/>
      <c r="V1004" s="117"/>
    </row>
    <row r="1005" spans="1:21" ht="12.75" customHeight="1" hidden="1">
      <c r="A1005" s="142"/>
      <c r="B1005" s="142"/>
      <c r="C1005" s="142"/>
      <c r="D1005" s="142"/>
      <c r="E1005" s="142"/>
      <c r="F1005" s="142"/>
      <c r="G1005" s="142"/>
      <c r="H1005" s="142"/>
      <c r="I1005" s="142"/>
      <c r="J1005" s="142"/>
      <c r="K1005" s="142"/>
      <c r="L1005" s="142"/>
      <c r="M1005" s="142"/>
      <c r="N1005" s="142"/>
      <c r="O1005" s="142"/>
      <c r="P1005" s="142"/>
      <c r="Q1005" s="142"/>
      <c r="R1005" s="142"/>
      <c r="S1005" s="142"/>
      <c r="T1005" s="142"/>
      <c r="U1005" s="117"/>
    </row>
    <row r="1006" spans="1:21" ht="12.75" customHeight="1" hidden="1">
      <c r="A1006" s="142"/>
      <c r="B1006" s="142"/>
      <c r="C1006" s="142"/>
      <c r="D1006" s="142"/>
      <c r="E1006" s="142"/>
      <c r="F1006" s="142"/>
      <c r="G1006" s="142"/>
      <c r="H1006" s="142"/>
      <c r="I1006" s="142"/>
      <c r="J1006" s="142"/>
      <c r="K1006" s="142"/>
      <c r="L1006" s="142"/>
      <c r="M1006" s="142"/>
      <c r="N1006" s="142"/>
      <c r="O1006" s="142"/>
      <c r="P1006" s="142"/>
      <c r="Q1006" s="142"/>
      <c r="R1006" s="142"/>
      <c r="S1006" s="142"/>
      <c r="T1006" s="142"/>
      <c r="U1006" s="117"/>
    </row>
    <row r="1007" spans="1:20" ht="12.75" customHeight="1" hidden="1">
      <c r="A1007" s="142"/>
      <c r="B1007" s="142"/>
      <c r="C1007" s="142"/>
      <c r="D1007" s="142"/>
      <c r="E1007" s="142"/>
      <c r="F1007" s="142"/>
      <c r="G1007" s="142"/>
      <c r="H1007" s="142"/>
      <c r="I1007" s="142"/>
      <c r="J1007" s="142"/>
      <c r="K1007" s="142"/>
      <c r="L1007" s="142"/>
      <c r="M1007" s="142"/>
      <c r="N1007" s="142"/>
      <c r="O1007" s="142"/>
      <c r="P1007" s="142"/>
      <c r="Q1007" s="142"/>
      <c r="R1007" s="142"/>
      <c r="S1007" s="142"/>
      <c r="T1007" s="142"/>
    </row>
    <row r="1008" spans="1:20" ht="12.75" customHeight="1" hidden="1">
      <c r="A1008" s="142"/>
      <c r="B1008" s="142"/>
      <c r="C1008" s="142"/>
      <c r="D1008" s="142"/>
      <c r="E1008" s="142"/>
      <c r="F1008" s="142"/>
      <c r="G1008" s="142"/>
      <c r="H1008" s="142"/>
      <c r="I1008" s="142"/>
      <c r="J1008" s="142"/>
      <c r="K1008" s="142"/>
      <c r="L1008" s="142"/>
      <c r="M1008" s="142"/>
      <c r="N1008" s="142"/>
      <c r="O1008" s="142"/>
      <c r="P1008" s="142"/>
      <c r="Q1008" s="142"/>
      <c r="R1008" s="142"/>
      <c r="S1008" s="142"/>
      <c r="T1008" s="142"/>
    </row>
    <row r="1009" spans="1:20" ht="12.75" customHeight="1" hidden="1">
      <c r="A1009" s="142"/>
      <c r="B1009" s="142"/>
      <c r="C1009" s="142"/>
      <c r="D1009" s="142"/>
      <c r="E1009" s="142"/>
      <c r="F1009" s="142"/>
      <c r="G1009" s="142"/>
      <c r="H1009" s="142"/>
      <c r="I1009" s="142"/>
      <c r="J1009" s="142"/>
      <c r="K1009" s="142"/>
      <c r="L1009" s="142"/>
      <c r="M1009" s="142"/>
      <c r="N1009" s="142"/>
      <c r="O1009" s="142"/>
      <c r="P1009" s="142"/>
      <c r="Q1009" s="142"/>
      <c r="R1009" s="142"/>
      <c r="S1009" s="142"/>
      <c r="T1009" s="142"/>
    </row>
    <row r="1010" spans="1:20" ht="12.75" customHeight="1" hidden="1">
      <c r="A1010" s="142"/>
      <c r="B1010" s="142"/>
      <c r="C1010" s="142"/>
      <c r="D1010" s="142"/>
      <c r="E1010" s="142"/>
      <c r="F1010" s="142"/>
      <c r="G1010" s="142"/>
      <c r="H1010" s="142"/>
      <c r="I1010" s="142"/>
      <c r="J1010" s="142"/>
      <c r="K1010" s="142"/>
      <c r="L1010" s="142"/>
      <c r="M1010" s="142"/>
      <c r="N1010" s="142"/>
      <c r="O1010" s="142"/>
      <c r="P1010" s="142"/>
      <c r="Q1010" s="142"/>
      <c r="R1010" s="142"/>
      <c r="S1010" s="142"/>
      <c r="T1010" s="142"/>
    </row>
    <row r="1011" spans="1:20" ht="12.75" customHeight="1" hidden="1">
      <c r="A1011" s="142"/>
      <c r="B1011" s="142"/>
      <c r="C1011" s="142"/>
      <c r="D1011" s="142"/>
      <c r="E1011" s="142"/>
      <c r="F1011" s="142"/>
      <c r="G1011" s="142"/>
      <c r="H1011" s="142"/>
      <c r="I1011" s="142"/>
      <c r="J1011" s="142"/>
      <c r="K1011" s="142"/>
      <c r="L1011" s="142"/>
      <c r="M1011" s="142"/>
      <c r="N1011" s="142"/>
      <c r="O1011" s="142"/>
      <c r="P1011" s="142"/>
      <c r="Q1011" s="142"/>
      <c r="R1011" s="142"/>
      <c r="S1011" s="142"/>
      <c r="T1011" s="142"/>
    </row>
    <row r="1012" spans="1:20" ht="12.75" customHeight="1" hidden="1">
      <c r="A1012" s="142"/>
      <c r="B1012" s="142"/>
      <c r="C1012" s="142"/>
      <c r="D1012" s="142"/>
      <c r="E1012" s="142"/>
      <c r="F1012" s="142"/>
      <c r="G1012" s="142"/>
      <c r="H1012" s="142"/>
      <c r="I1012" s="142"/>
      <c r="J1012" s="142"/>
      <c r="K1012" s="142"/>
      <c r="L1012" s="142"/>
      <c r="M1012" s="142"/>
      <c r="N1012" s="142"/>
      <c r="O1012" s="142"/>
      <c r="P1012" s="142"/>
      <c r="Q1012" s="142"/>
      <c r="R1012" s="142"/>
      <c r="S1012" s="142"/>
      <c r="T1012" s="142"/>
    </row>
    <row r="1013" spans="1:20" ht="12.75" customHeight="1" hidden="1">
      <c r="A1013" s="142"/>
      <c r="B1013" s="142"/>
      <c r="C1013" s="142"/>
      <c r="D1013" s="142"/>
      <c r="E1013" s="142"/>
      <c r="F1013" s="142"/>
      <c r="G1013" s="142"/>
      <c r="H1013" s="142"/>
      <c r="I1013" s="142"/>
      <c r="J1013" s="142"/>
      <c r="K1013" s="142"/>
      <c r="L1013" s="142"/>
      <c r="M1013" s="142"/>
      <c r="N1013" s="142"/>
      <c r="O1013" s="142"/>
      <c r="P1013" s="142"/>
      <c r="Q1013" s="142"/>
      <c r="R1013" s="142"/>
      <c r="S1013" s="142"/>
      <c r="T1013" s="142"/>
    </row>
    <row r="1014" spans="1:20" ht="12.75" customHeight="1" hidden="1">
      <c r="A1014" s="142"/>
      <c r="B1014" s="142"/>
      <c r="C1014" s="142"/>
      <c r="D1014" s="142"/>
      <c r="E1014" s="142"/>
      <c r="F1014" s="142"/>
      <c r="G1014" s="142"/>
      <c r="H1014" s="142"/>
      <c r="I1014" s="142"/>
      <c r="J1014" s="142"/>
      <c r="K1014" s="142"/>
      <c r="L1014" s="142"/>
      <c r="M1014" s="142"/>
      <c r="N1014" s="142"/>
      <c r="O1014" s="142"/>
      <c r="P1014" s="142"/>
      <c r="Q1014" s="142"/>
      <c r="R1014" s="142"/>
      <c r="S1014" s="142"/>
      <c r="T1014" s="142"/>
    </row>
    <row r="1015" spans="1:20" ht="12.75" customHeight="1" hidden="1">
      <c r="A1015" s="142"/>
      <c r="B1015" s="586" t="s">
        <v>102</v>
      </c>
      <c r="C1015" s="586"/>
      <c r="D1015" s="586"/>
      <c r="E1015" s="114"/>
      <c r="F1015" s="114"/>
      <c r="G1015" s="114"/>
      <c r="H1015" s="114"/>
      <c r="I1015" s="114"/>
      <c r="J1015" s="114"/>
      <c r="K1015" s="114"/>
      <c r="L1015" s="114"/>
      <c r="M1015" s="114"/>
      <c r="N1015" s="114"/>
      <c r="O1015" s="114"/>
      <c r="P1015" s="114"/>
      <c r="Q1015" s="114"/>
      <c r="R1015" s="114"/>
      <c r="S1015" s="114"/>
      <c r="T1015" s="114"/>
    </row>
    <row r="1016" spans="1:20" ht="12.75" customHeight="1" hidden="1">
      <c r="A1016" s="114"/>
      <c r="B1016" s="142"/>
      <c r="C1016" s="142"/>
      <c r="D1016" s="142"/>
      <c r="E1016" s="142"/>
      <c r="F1016" s="142"/>
      <c r="G1016" s="142"/>
      <c r="H1016" s="142"/>
      <c r="I1016" s="142"/>
      <c r="J1016" s="142"/>
      <c r="K1016" s="142"/>
      <c r="L1016" s="142"/>
      <c r="M1016" s="142"/>
      <c r="N1016" s="142"/>
      <c r="O1016" s="142"/>
      <c r="P1016" s="142"/>
      <c r="Q1016" s="142"/>
      <c r="R1016" s="142"/>
      <c r="S1016" s="142"/>
      <c r="T1016" s="142"/>
    </row>
    <row r="1017" spans="1:20" ht="12.75" customHeight="1" hidden="1">
      <c r="A1017" s="142"/>
      <c r="B1017" s="142"/>
      <c r="C1017" s="142"/>
      <c r="D1017" s="142"/>
      <c r="E1017" s="142"/>
      <c r="F1017" s="142"/>
      <c r="G1017" s="142"/>
      <c r="H1017" s="142"/>
      <c r="I1017" s="142"/>
      <c r="J1017" s="142"/>
      <c r="K1017" s="142"/>
      <c r="L1017" s="142"/>
      <c r="M1017" s="142"/>
      <c r="N1017" s="142"/>
      <c r="O1017" s="142"/>
      <c r="P1017" s="142"/>
      <c r="Q1017" s="142"/>
      <c r="R1017" s="142"/>
      <c r="S1017" s="142"/>
      <c r="T1017" s="142"/>
    </row>
    <row r="1018" spans="1:20" ht="12.75" customHeight="1" hidden="1">
      <c r="A1018" s="142"/>
      <c r="B1018" s="142"/>
      <c r="C1018" s="142"/>
      <c r="D1018" s="142"/>
      <c r="E1018" s="142"/>
      <c r="F1018" s="142"/>
      <c r="G1018" s="142"/>
      <c r="H1018" s="142"/>
      <c r="I1018" s="142"/>
      <c r="J1018" s="142"/>
      <c r="K1018" s="142"/>
      <c r="L1018" s="142"/>
      <c r="M1018" s="142"/>
      <c r="N1018" s="142"/>
      <c r="O1018" s="142"/>
      <c r="P1018" s="142"/>
      <c r="Q1018" s="142"/>
      <c r="R1018" s="142"/>
      <c r="S1018" s="142"/>
      <c r="T1018" s="142"/>
    </row>
    <row r="1019" spans="1:20" ht="12.75" customHeight="1" hidden="1">
      <c r="A1019" s="142"/>
      <c r="B1019" s="142"/>
      <c r="C1019" s="142"/>
      <c r="D1019" s="142"/>
      <c r="E1019" s="142"/>
      <c r="F1019" s="142"/>
      <c r="G1019" s="142"/>
      <c r="H1019" s="142"/>
      <c r="I1019" s="142"/>
      <c r="J1019" s="142"/>
      <c r="K1019" s="142"/>
      <c r="L1019" s="142"/>
      <c r="M1019" s="142"/>
      <c r="N1019" s="142"/>
      <c r="O1019" s="142"/>
      <c r="P1019" s="142"/>
      <c r="Q1019" s="142"/>
      <c r="R1019" s="142"/>
      <c r="S1019" s="142"/>
      <c r="T1019" s="142"/>
    </row>
    <row r="1020" spans="1:20" ht="12.75" customHeight="1" hidden="1">
      <c r="A1020" s="142"/>
      <c r="B1020" s="142"/>
      <c r="C1020" s="142"/>
      <c r="D1020" s="142"/>
      <c r="E1020" s="142"/>
      <c r="F1020" s="142"/>
      <c r="G1020" s="142"/>
      <c r="H1020" s="142"/>
      <c r="I1020" s="142"/>
      <c r="J1020" s="142"/>
      <c r="K1020" s="142"/>
      <c r="L1020" s="142"/>
      <c r="M1020" s="142"/>
      <c r="N1020" s="142"/>
      <c r="O1020" s="142"/>
      <c r="P1020" s="142"/>
      <c r="Q1020" s="142"/>
      <c r="R1020" s="142"/>
      <c r="S1020" s="142"/>
      <c r="T1020" s="142"/>
    </row>
    <row r="1021" spans="1:20" ht="12.75" customHeight="1" hidden="1">
      <c r="A1021" s="142"/>
      <c r="B1021" s="142"/>
      <c r="C1021" s="142"/>
      <c r="D1021" s="142"/>
      <c r="E1021" s="142"/>
      <c r="F1021" s="142"/>
      <c r="G1021" s="142"/>
      <c r="H1021" s="142"/>
      <c r="I1021" s="142"/>
      <c r="J1021" s="142"/>
      <c r="K1021" s="142"/>
      <c r="L1021" s="142"/>
      <c r="M1021" s="142"/>
      <c r="N1021" s="142"/>
      <c r="O1021" s="142"/>
      <c r="P1021" s="142"/>
      <c r="Q1021" s="142"/>
      <c r="R1021" s="142"/>
      <c r="S1021" s="142"/>
      <c r="T1021" s="142"/>
    </row>
    <row r="1022" spans="1:20" ht="12.75" customHeight="1" hidden="1">
      <c r="A1022" s="142"/>
      <c r="B1022" s="142"/>
      <c r="C1022" s="142"/>
      <c r="D1022" s="142"/>
      <c r="E1022" s="142"/>
      <c r="F1022" s="142"/>
      <c r="G1022" s="142"/>
      <c r="H1022" s="142"/>
      <c r="I1022" s="142"/>
      <c r="J1022" s="142"/>
      <c r="K1022" s="142"/>
      <c r="L1022" s="142"/>
      <c r="M1022" s="142"/>
      <c r="N1022" s="142"/>
      <c r="O1022" s="142"/>
      <c r="P1022" s="142"/>
      <c r="Q1022" s="142"/>
      <c r="R1022" s="142"/>
      <c r="S1022" s="142"/>
      <c r="T1022" s="142"/>
    </row>
    <row r="1023" spans="1:20" ht="12.75" customHeight="1" hidden="1">
      <c r="A1023" s="142"/>
      <c r="B1023" s="142"/>
      <c r="C1023" s="142"/>
      <c r="D1023" s="142"/>
      <c r="E1023" s="142"/>
      <c r="F1023" s="142"/>
      <c r="G1023" s="142"/>
      <c r="H1023" s="142"/>
      <c r="I1023" s="142"/>
      <c r="J1023" s="142"/>
      <c r="K1023" s="142"/>
      <c r="L1023" s="142"/>
      <c r="M1023" s="142"/>
      <c r="N1023" s="142"/>
      <c r="O1023" s="142"/>
      <c r="P1023" s="142"/>
      <c r="Q1023" s="142"/>
      <c r="R1023" s="142"/>
      <c r="S1023" s="142"/>
      <c r="T1023" s="142"/>
    </row>
    <row r="1024" spans="1:20" ht="12.75" customHeight="1" hidden="1">
      <c r="A1024" s="142"/>
      <c r="B1024" s="142"/>
      <c r="C1024" s="142"/>
      <c r="D1024" s="142"/>
      <c r="E1024" s="142"/>
      <c r="F1024" s="142"/>
      <c r="G1024" s="142"/>
      <c r="H1024" s="142"/>
      <c r="I1024" s="142"/>
      <c r="J1024" s="142"/>
      <c r="K1024" s="142"/>
      <c r="L1024" s="142"/>
      <c r="M1024" s="142"/>
      <c r="N1024" s="142"/>
      <c r="O1024" s="142"/>
      <c r="P1024" s="142"/>
      <c r="Q1024" s="142"/>
      <c r="R1024" s="142"/>
      <c r="S1024" s="142"/>
      <c r="T1024" s="142"/>
    </row>
    <row r="1025" spans="1:20" ht="12.75" customHeight="1" hidden="1">
      <c r="A1025" s="142"/>
      <c r="B1025" s="142"/>
      <c r="C1025" s="142"/>
      <c r="D1025" s="142"/>
      <c r="E1025" s="142"/>
      <c r="F1025" s="142"/>
      <c r="G1025" s="142"/>
      <c r="H1025" s="142"/>
      <c r="I1025" s="142"/>
      <c r="J1025" s="142"/>
      <c r="K1025" s="142"/>
      <c r="L1025" s="142"/>
      <c r="M1025" s="142"/>
      <c r="N1025" s="142"/>
      <c r="O1025" s="142"/>
      <c r="P1025" s="142"/>
      <c r="Q1025" s="142"/>
      <c r="R1025" s="142"/>
      <c r="S1025" s="142"/>
      <c r="T1025" s="142"/>
    </row>
    <row r="1026" spans="1:20" ht="12.75" customHeight="1" hidden="1">
      <c r="A1026" s="142"/>
      <c r="B1026" s="142"/>
      <c r="C1026" s="142"/>
      <c r="D1026" s="142"/>
      <c r="E1026" s="142"/>
      <c r="F1026" s="142"/>
      <c r="G1026" s="142"/>
      <c r="H1026" s="142"/>
      <c r="I1026" s="142"/>
      <c r="J1026" s="142"/>
      <c r="K1026" s="142"/>
      <c r="L1026" s="142"/>
      <c r="M1026" s="142"/>
      <c r="N1026" s="142"/>
      <c r="O1026" s="142"/>
      <c r="P1026" s="142"/>
      <c r="Q1026" s="142"/>
      <c r="R1026" s="142"/>
      <c r="S1026" s="142"/>
      <c r="T1026" s="142"/>
    </row>
    <row r="1027" spans="1:20" ht="12.75" customHeight="1" hidden="1">
      <c r="A1027" s="142"/>
      <c r="B1027" s="142"/>
      <c r="C1027" s="142"/>
      <c r="D1027" s="142"/>
      <c r="E1027" s="142"/>
      <c r="F1027" s="142"/>
      <c r="G1027" s="142"/>
      <c r="H1027" s="142"/>
      <c r="I1027" s="142"/>
      <c r="J1027" s="142"/>
      <c r="K1027" s="142"/>
      <c r="L1027" s="142"/>
      <c r="M1027" s="142"/>
      <c r="N1027" s="142"/>
      <c r="O1027" s="142"/>
      <c r="P1027" s="142"/>
      <c r="Q1027" s="142"/>
      <c r="R1027" s="142"/>
      <c r="S1027" s="142"/>
      <c r="T1027" s="142"/>
    </row>
    <row r="1028" spans="1:20" ht="12.75" customHeight="1" hidden="1">
      <c r="A1028" s="142"/>
      <c r="B1028" s="142"/>
      <c r="C1028" s="142"/>
      <c r="D1028" s="142"/>
      <c r="E1028" s="142"/>
      <c r="F1028" s="142"/>
      <c r="G1028" s="142"/>
      <c r="H1028" s="142"/>
      <c r="I1028" s="142"/>
      <c r="J1028" s="142"/>
      <c r="K1028" s="142"/>
      <c r="L1028" s="142"/>
      <c r="M1028" s="142"/>
      <c r="N1028" s="142"/>
      <c r="O1028" s="142"/>
      <c r="P1028" s="142"/>
      <c r="Q1028" s="142"/>
      <c r="R1028" s="142"/>
      <c r="S1028" s="142"/>
      <c r="T1028" s="142"/>
    </row>
    <row r="1029" spans="1:20" ht="12.75" customHeight="1" hidden="1">
      <c r="A1029" s="142"/>
      <c r="B1029" s="142"/>
      <c r="C1029" s="142"/>
      <c r="D1029" s="142"/>
      <c r="E1029" s="142"/>
      <c r="F1029" s="142"/>
      <c r="G1029" s="142"/>
      <c r="H1029" s="142"/>
      <c r="I1029" s="142"/>
      <c r="J1029" s="142"/>
      <c r="K1029" s="142"/>
      <c r="L1029" s="142"/>
      <c r="M1029" s="142"/>
      <c r="N1029" s="142"/>
      <c r="O1029" s="142"/>
      <c r="P1029" s="142"/>
      <c r="Q1029" s="142"/>
      <c r="R1029" s="142"/>
      <c r="S1029" s="142"/>
      <c r="T1029" s="142"/>
    </row>
    <row r="1030" spans="1:20" ht="12.75" customHeight="1" hidden="1">
      <c r="A1030" s="142"/>
      <c r="B1030" s="142"/>
      <c r="C1030" s="142"/>
      <c r="D1030" s="142"/>
      <c r="E1030" s="142"/>
      <c r="F1030" s="142"/>
      <c r="G1030" s="142"/>
      <c r="H1030" s="142"/>
      <c r="I1030" s="142"/>
      <c r="J1030" s="142"/>
      <c r="K1030" s="142"/>
      <c r="L1030" s="142"/>
      <c r="M1030" s="142"/>
      <c r="N1030" s="142"/>
      <c r="O1030" s="142"/>
      <c r="P1030" s="142"/>
      <c r="Q1030" s="142"/>
      <c r="R1030" s="142"/>
      <c r="S1030" s="142"/>
      <c r="T1030" s="142"/>
    </row>
    <row r="1031" spans="1:20" ht="12.75" customHeight="1" hidden="1">
      <c r="A1031" s="142"/>
      <c r="B1031" s="142"/>
      <c r="C1031" s="142"/>
      <c r="D1031" s="142"/>
      <c r="E1031" s="142"/>
      <c r="F1031" s="142"/>
      <c r="G1031" s="142"/>
      <c r="H1031" s="142"/>
      <c r="I1031" s="142"/>
      <c r="J1031" s="142"/>
      <c r="K1031" s="142"/>
      <c r="L1031" s="142"/>
      <c r="M1031" s="142"/>
      <c r="N1031" s="142"/>
      <c r="O1031" s="142"/>
      <c r="P1031" s="142"/>
      <c r="Q1031" s="142"/>
      <c r="R1031" s="142"/>
      <c r="S1031" s="142"/>
      <c r="T1031" s="142"/>
    </row>
    <row r="1032" spans="1:20" ht="12.75" customHeight="1" hidden="1">
      <c r="A1032" s="142"/>
      <c r="B1032" s="586" t="s">
        <v>335</v>
      </c>
      <c r="C1032" s="586"/>
      <c r="D1032" s="586"/>
      <c r="E1032" s="114"/>
      <c r="F1032" s="114"/>
      <c r="G1032" s="114"/>
      <c r="H1032" s="114"/>
      <c r="I1032" s="114"/>
      <c r="J1032" s="114"/>
      <c r="K1032" s="114"/>
      <c r="L1032" s="114"/>
      <c r="M1032" s="114"/>
      <c r="N1032" s="114"/>
      <c r="O1032" s="114"/>
      <c r="P1032" s="114"/>
      <c r="Q1032" s="114"/>
      <c r="R1032" s="114"/>
      <c r="S1032" s="114"/>
      <c r="T1032" s="114"/>
    </row>
    <row r="1033" spans="1:20" ht="12.75" customHeight="1" hidden="1">
      <c r="A1033" s="114"/>
      <c r="B1033" s="142"/>
      <c r="C1033" s="142"/>
      <c r="D1033" s="142"/>
      <c r="E1033" s="142"/>
      <c r="F1033" s="142"/>
      <c r="G1033" s="142"/>
      <c r="H1033" s="142"/>
      <c r="I1033" s="142"/>
      <c r="J1033" s="142"/>
      <c r="K1033" s="142"/>
      <c r="L1033" s="142"/>
      <c r="M1033" s="142"/>
      <c r="N1033" s="142"/>
      <c r="O1033" s="142"/>
      <c r="P1033" s="142"/>
      <c r="Q1033" s="142"/>
      <c r="R1033" s="142"/>
      <c r="S1033" s="142"/>
      <c r="T1033" s="142"/>
    </row>
    <row r="1034" spans="1:20" ht="12.75" customHeight="1" hidden="1">
      <c r="A1034" s="142"/>
      <c r="B1034" s="142"/>
      <c r="C1034" s="142"/>
      <c r="D1034" s="142"/>
      <c r="E1034" s="142"/>
      <c r="F1034" s="142"/>
      <c r="G1034" s="142"/>
      <c r="H1034" s="142"/>
      <c r="I1034" s="142"/>
      <c r="J1034" s="142"/>
      <c r="K1034" s="142"/>
      <c r="L1034" s="142"/>
      <c r="M1034" s="142"/>
      <c r="N1034" s="142"/>
      <c r="O1034" s="142"/>
      <c r="P1034" s="142"/>
      <c r="Q1034" s="142"/>
      <c r="R1034" s="142"/>
      <c r="S1034" s="142"/>
      <c r="T1034" s="142"/>
    </row>
    <row r="1035" spans="1:20" ht="12.75" customHeight="1" hidden="1">
      <c r="A1035" s="107"/>
      <c r="B1035" s="107"/>
      <c r="C1035" s="107"/>
      <c r="D1035" s="107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</row>
    <row r="1036" spans="1:20" ht="12.75" customHeight="1" hidden="1">
      <c r="A1036" s="107"/>
      <c r="B1036" s="107"/>
      <c r="C1036" s="107"/>
      <c r="D1036" s="107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</row>
    <row r="1037" spans="1:20" ht="12.75" customHeight="1" hidden="1">
      <c r="A1037" s="107"/>
      <c r="B1037" s="107"/>
      <c r="C1037" s="107"/>
      <c r="D1037" s="107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</row>
    <row r="1038" spans="1:20" ht="12.75" customHeight="1" hidden="1">
      <c r="A1038" s="107"/>
      <c r="B1038" s="107"/>
      <c r="C1038" s="107"/>
      <c r="D1038" s="107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</row>
    <row r="1039" spans="1:20" ht="12.75" customHeight="1" hidden="1">
      <c r="A1039" s="107"/>
      <c r="B1039" s="107"/>
      <c r="C1039" s="107"/>
      <c r="D1039" s="107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</row>
    <row r="1040" spans="1:20" ht="12.75" customHeight="1" hidden="1">
      <c r="A1040" s="107"/>
      <c r="B1040" s="107"/>
      <c r="C1040" s="107"/>
      <c r="D1040" s="107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</row>
    <row r="1041" spans="1:20" ht="12.75" customHeight="1" hidden="1">
      <c r="A1041" s="107"/>
      <c r="B1041" s="107"/>
      <c r="C1041" s="107"/>
      <c r="D1041" s="107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</row>
    <row r="1042" spans="1:20" ht="12.75" customHeight="1" hidden="1">
      <c r="A1042" s="107"/>
      <c r="B1042" s="142"/>
      <c r="C1042" s="142"/>
      <c r="D1042" s="142"/>
      <c r="E1042" s="142"/>
      <c r="F1042" s="142"/>
      <c r="G1042" s="142"/>
      <c r="H1042" s="142"/>
      <c r="I1042" s="142"/>
      <c r="J1042" s="142"/>
      <c r="K1042" s="142"/>
      <c r="L1042" s="142"/>
      <c r="M1042" s="142"/>
      <c r="N1042" s="142"/>
      <c r="O1042" s="142"/>
      <c r="P1042" s="142"/>
      <c r="Q1042" s="142"/>
      <c r="R1042" s="142"/>
      <c r="S1042" s="142"/>
      <c r="T1042" s="142"/>
    </row>
    <row r="1043" spans="1:20" ht="12.75" customHeight="1" hidden="1">
      <c r="A1043" s="107"/>
      <c r="B1043" s="586" t="s">
        <v>336</v>
      </c>
      <c r="C1043" s="586"/>
      <c r="D1043" s="586"/>
      <c r="E1043" s="114"/>
      <c r="F1043" s="114"/>
      <c r="G1043" s="114"/>
      <c r="H1043" s="114"/>
      <c r="I1043" s="114"/>
      <c r="J1043" s="114"/>
      <c r="K1043" s="114"/>
      <c r="L1043" s="114"/>
      <c r="M1043" s="114"/>
      <c r="N1043" s="114"/>
      <c r="O1043" s="114"/>
      <c r="P1043" s="114"/>
      <c r="Q1043" s="114"/>
      <c r="R1043" s="114"/>
      <c r="S1043" s="114"/>
      <c r="T1043" s="114"/>
    </row>
    <row r="1044" spans="1:20" ht="12.75" customHeight="1" hidden="1">
      <c r="A1044" s="20"/>
      <c r="B1044" s="570" t="s">
        <v>337</v>
      </c>
      <c r="C1044" s="570"/>
      <c r="D1044" s="98" t="s">
        <v>338</v>
      </c>
      <c r="E1044" s="98" t="s">
        <v>103</v>
      </c>
      <c r="F1044" s="98">
        <v>60</v>
      </c>
      <c r="G1044" s="98">
        <v>10</v>
      </c>
      <c r="H1044" s="98">
        <v>12</v>
      </c>
      <c r="I1044" s="98">
        <v>82</v>
      </c>
      <c r="J1044" s="98"/>
      <c r="K1044" s="114"/>
      <c r="L1044" s="114"/>
      <c r="M1044" s="114"/>
      <c r="N1044" s="114"/>
      <c r="O1044" s="98">
        <v>22.7</v>
      </c>
      <c r="P1044" s="98">
        <v>4.5</v>
      </c>
      <c r="Q1044" s="114">
        <v>0.5</v>
      </c>
      <c r="R1044" s="114">
        <v>27.7</v>
      </c>
      <c r="S1044" s="98" t="s">
        <v>52</v>
      </c>
      <c r="T1044" s="98" t="s">
        <v>339</v>
      </c>
    </row>
    <row r="1045" spans="1:20" ht="12.75" customHeight="1" hidden="1">
      <c r="A1045" s="10">
        <v>1</v>
      </c>
      <c r="B1045" s="520" t="s">
        <v>818</v>
      </c>
      <c r="C1045" s="521"/>
      <c r="D1045" s="205" t="s">
        <v>765</v>
      </c>
      <c r="E1045" s="205" t="s">
        <v>41</v>
      </c>
      <c r="F1045" s="196"/>
      <c r="G1045" s="196"/>
      <c r="H1045" s="196"/>
      <c r="I1045" s="196"/>
      <c r="J1045" s="196"/>
      <c r="K1045" s="204"/>
      <c r="L1045" s="204"/>
      <c r="M1045" s="288"/>
      <c r="N1045" s="273">
        <v>30</v>
      </c>
      <c r="O1045" s="273">
        <v>30</v>
      </c>
      <c r="P1045" s="273">
        <v>3</v>
      </c>
      <c r="Q1045" s="273">
        <v>1</v>
      </c>
      <c r="R1045" s="307">
        <f>Q1045+P1045+O1045+N1045</f>
        <v>64</v>
      </c>
      <c r="S1045" s="196" t="s">
        <v>32</v>
      </c>
      <c r="T1045" s="196" t="s">
        <v>1033</v>
      </c>
    </row>
    <row r="1046" spans="1:20" ht="30.75" customHeight="1">
      <c r="A1046" s="10">
        <v>1</v>
      </c>
      <c r="B1046" s="520" t="s">
        <v>818</v>
      </c>
      <c r="C1046" s="521"/>
      <c r="D1046" s="205" t="s">
        <v>765</v>
      </c>
      <c r="E1046" s="205" t="s">
        <v>41</v>
      </c>
      <c r="F1046" s="370"/>
      <c r="G1046" s="370"/>
      <c r="H1046" s="370"/>
      <c r="I1046" s="370"/>
      <c r="J1046" s="370"/>
      <c r="K1046" s="204"/>
      <c r="L1046" s="204"/>
      <c r="M1046" s="288"/>
      <c r="N1046" s="273">
        <v>30</v>
      </c>
      <c r="O1046" s="273">
        <v>30</v>
      </c>
      <c r="P1046" s="273">
        <v>3</v>
      </c>
      <c r="Q1046" s="273">
        <v>1</v>
      </c>
      <c r="R1046" s="307">
        <f>Q1046+P1046+O1046+N1046</f>
        <v>64</v>
      </c>
      <c r="S1046" s="370" t="s">
        <v>32</v>
      </c>
      <c r="T1046" s="370" t="s">
        <v>1033</v>
      </c>
    </row>
    <row r="1047" spans="1:20" ht="41.25" customHeight="1">
      <c r="A1047" s="10">
        <v>2</v>
      </c>
      <c r="B1047" s="520" t="s">
        <v>562</v>
      </c>
      <c r="C1047" s="521"/>
      <c r="D1047" s="205" t="s">
        <v>1142</v>
      </c>
      <c r="E1047" s="205" t="s">
        <v>41</v>
      </c>
      <c r="F1047" s="205">
        <v>100</v>
      </c>
      <c r="G1047" s="205">
        <v>5</v>
      </c>
      <c r="H1047" s="205">
        <v>10</v>
      </c>
      <c r="I1047" s="205">
        <f>H1047+G1047+F1047</f>
        <v>115</v>
      </c>
      <c r="J1047" s="370"/>
      <c r="K1047" s="204"/>
      <c r="L1047" s="204"/>
      <c r="M1047" s="288"/>
      <c r="N1047" s="204"/>
      <c r="O1047" s="370"/>
      <c r="P1047" s="370"/>
      <c r="Q1047" s="204"/>
      <c r="R1047" s="307">
        <f>Q1047+P1047+O1047+N1047</f>
        <v>0</v>
      </c>
      <c r="S1047" s="25" t="s">
        <v>770</v>
      </c>
      <c r="T1047" s="370" t="s">
        <v>1034</v>
      </c>
    </row>
    <row r="1048" spans="1:33" ht="54" customHeight="1">
      <c r="A1048" s="10">
        <v>3</v>
      </c>
      <c r="B1048" s="520" t="s">
        <v>561</v>
      </c>
      <c r="C1048" s="521"/>
      <c r="D1048" s="205" t="s">
        <v>1143</v>
      </c>
      <c r="E1048" s="205" t="s">
        <v>41</v>
      </c>
      <c r="F1048" s="205">
        <v>160</v>
      </c>
      <c r="G1048" s="205">
        <v>8</v>
      </c>
      <c r="H1048" s="205">
        <v>16</v>
      </c>
      <c r="I1048" s="205">
        <f>H1048+G1048+F1048</f>
        <v>184</v>
      </c>
      <c r="J1048" s="196"/>
      <c r="K1048" s="204"/>
      <c r="L1048" s="204"/>
      <c r="M1048" s="288"/>
      <c r="N1048" s="204"/>
      <c r="O1048" s="196"/>
      <c r="P1048" s="196"/>
      <c r="Q1048" s="204"/>
      <c r="R1048" s="307">
        <f>Q1048+P1048+O1048+N1048</f>
        <v>0</v>
      </c>
      <c r="S1048" s="25" t="s">
        <v>770</v>
      </c>
      <c r="T1048" s="196" t="s">
        <v>1033</v>
      </c>
      <c r="AA1048" s="262"/>
      <c r="AB1048" s="262"/>
      <c r="AC1048" s="166"/>
      <c r="AD1048" s="166"/>
      <c r="AE1048" s="166"/>
      <c r="AF1048" s="166"/>
      <c r="AG1048" s="166"/>
    </row>
    <row r="1049" spans="1:20" ht="51.75" customHeight="1">
      <c r="A1049" s="10">
        <v>4</v>
      </c>
      <c r="B1049" s="520" t="s">
        <v>819</v>
      </c>
      <c r="C1049" s="521"/>
      <c r="D1049" s="205" t="s">
        <v>38</v>
      </c>
      <c r="E1049" s="205" t="s">
        <v>41</v>
      </c>
      <c r="F1049" s="205">
        <v>200</v>
      </c>
      <c r="G1049" s="205">
        <v>10</v>
      </c>
      <c r="H1049" s="205">
        <v>10</v>
      </c>
      <c r="I1049" s="205">
        <f>H1049+G1049+F1049</f>
        <v>220</v>
      </c>
      <c r="J1049" s="196"/>
      <c r="K1049" s="204"/>
      <c r="L1049" s="204"/>
      <c r="M1049" s="288"/>
      <c r="N1049" s="204"/>
      <c r="O1049" s="196"/>
      <c r="P1049" s="196"/>
      <c r="Q1049" s="204"/>
      <c r="R1049" s="307">
        <v>0</v>
      </c>
      <c r="S1049" s="25" t="s">
        <v>770</v>
      </c>
      <c r="T1049" s="196" t="s">
        <v>1164</v>
      </c>
    </row>
    <row r="1050" spans="1:27" ht="33.75" customHeight="1">
      <c r="A1050" s="20"/>
      <c r="B1050" s="529" t="s">
        <v>340</v>
      </c>
      <c r="C1050" s="529"/>
      <c r="D1050" s="529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  <c r="AA1050" s="164"/>
    </row>
    <row r="1051" spans="1:20" ht="12.75" customHeight="1" hidden="1">
      <c r="A1051" s="13"/>
      <c r="B1051" s="570"/>
      <c r="C1051" s="570"/>
      <c r="D1051" s="98"/>
      <c r="E1051" s="98"/>
      <c r="F1051" s="98"/>
      <c r="G1051" s="98"/>
      <c r="H1051" s="98"/>
      <c r="I1051" s="98"/>
      <c r="J1051" s="98"/>
      <c r="K1051" s="114"/>
      <c r="L1051" s="114"/>
      <c r="M1051" s="114"/>
      <c r="N1051" s="114"/>
      <c r="O1051" s="98"/>
      <c r="P1051" s="98"/>
      <c r="Q1051" s="114"/>
      <c r="R1051" s="114"/>
      <c r="S1051" s="13"/>
      <c r="T1051" s="98"/>
    </row>
    <row r="1052" spans="1:20" ht="12.75" customHeight="1" hidden="1">
      <c r="A1052" s="13"/>
      <c r="B1052" s="516"/>
      <c r="C1052" s="516"/>
      <c r="D1052" s="13"/>
      <c r="E1052" s="13"/>
      <c r="F1052" s="13"/>
      <c r="G1052" s="13"/>
      <c r="H1052" s="13"/>
      <c r="I1052" s="13"/>
      <c r="J1052" s="13"/>
      <c r="K1052" s="20"/>
      <c r="L1052" s="20"/>
      <c r="M1052" s="20"/>
      <c r="N1052" s="20"/>
      <c r="O1052" s="13"/>
      <c r="P1052" s="13"/>
      <c r="Q1052" s="13"/>
      <c r="R1052" s="20"/>
      <c r="S1052" s="13"/>
      <c r="T1052" s="13"/>
    </row>
    <row r="1053" spans="1:20" ht="12.75" customHeight="1" hidden="1">
      <c r="A1053" s="10">
        <v>1</v>
      </c>
      <c r="B1053" s="525" t="s">
        <v>757</v>
      </c>
      <c r="C1053" s="526"/>
      <c r="D1053" s="26" t="s">
        <v>564</v>
      </c>
      <c r="E1053" s="9" t="s">
        <v>57</v>
      </c>
      <c r="F1053" s="172"/>
      <c r="G1053" s="172"/>
      <c r="H1053" s="172"/>
      <c r="I1053" s="172"/>
      <c r="J1053" s="172"/>
      <c r="K1053" s="239"/>
      <c r="L1053" s="239"/>
      <c r="M1053" s="288"/>
      <c r="N1053" s="260"/>
      <c r="O1053" s="311">
        <v>30</v>
      </c>
      <c r="P1053" s="311">
        <v>3</v>
      </c>
      <c r="Q1053" s="311">
        <v>1</v>
      </c>
      <c r="R1053" s="308">
        <f aca="true" t="shared" si="44" ref="R1053:R1059">Q1053+P1053+O1053</f>
        <v>34</v>
      </c>
      <c r="S1053" s="196" t="s">
        <v>32</v>
      </c>
      <c r="T1053" s="25" t="s">
        <v>821</v>
      </c>
    </row>
    <row r="1054" spans="1:20" ht="81.75" customHeight="1">
      <c r="A1054" s="10">
        <v>1</v>
      </c>
      <c r="B1054" s="525" t="s">
        <v>1166</v>
      </c>
      <c r="C1054" s="526"/>
      <c r="D1054" s="26" t="s">
        <v>564</v>
      </c>
      <c r="E1054" s="365" t="s">
        <v>41</v>
      </c>
      <c r="F1054" s="178">
        <v>70</v>
      </c>
      <c r="G1054" s="178">
        <v>10</v>
      </c>
      <c r="H1054" s="178">
        <v>12</v>
      </c>
      <c r="I1054" s="178">
        <f aca="true" t="shared" si="45" ref="I1054:I1059">H1054+G1054+F1054</f>
        <v>92</v>
      </c>
      <c r="J1054" s="368"/>
      <c r="K1054" s="369"/>
      <c r="L1054" s="369"/>
      <c r="M1054" s="288"/>
      <c r="N1054" s="367"/>
      <c r="O1054" s="178">
        <v>30</v>
      </c>
      <c r="P1054" s="178">
        <v>3</v>
      </c>
      <c r="Q1054" s="178">
        <v>1</v>
      </c>
      <c r="R1054" s="372">
        <f t="shared" si="44"/>
        <v>34</v>
      </c>
      <c r="S1054" s="370" t="s">
        <v>32</v>
      </c>
      <c r="T1054" s="363" t="s">
        <v>1165</v>
      </c>
    </row>
    <row r="1055" spans="1:20" ht="61.5" customHeight="1">
      <c r="A1055" s="10">
        <v>2</v>
      </c>
      <c r="B1055" s="488" t="s">
        <v>759</v>
      </c>
      <c r="C1055" s="488"/>
      <c r="D1055" s="26" t="s">
        <v>758</v>
      </c>
      <c r="E1055" s="26" t="s">
        <v>103</v>
      </c>
      <c r="F1055" s="178">
        <v>70</v>
      </c>
      <c r="G1055" s="178">
        <v>10</v>
      </c>
      <c r="H1055" s="178">
        <v>12</v>
      </c>
      <c r="I1055" s="178">
        <f t="shared" si="45"/>
        <v>92</v>
      </c>
      <c r="J1055" s="172"/>
      <c r="K1055" s="239"/>
      <c r="L1055" s="239"/>
      <c r="M1055" s="288"/>
      <c r="N1055" s="260"/>
      <c r="O1055" s="311"/>
      <c r="P1055" s="311"/>
      <c r="Q1055" s="311"/>
      <c r="R1055" s="308">
        <f t="shared" si="44"/>
        <v>0</v>
      </c>
      <c r="S1055" s="196" t="s">
        <v>822</v>
      </c>
      <c r="T1055" s="25" t="s">
        <v>930</v>
      </c>
    </row>
    <row r="1056" spans="1:20" ht="61.5" customHeight="1">
      <c r="A1056" s="10">
        <v>3</v>
      </c>
      <c r="B1056" s="525" t="s">
        <v>563</v>
      </c>
      <c r="C1056" s="526"/>
      <c r="D1056" s="26" t="s">
        <v>927</v>
      </c>
      <c r="E1056" s="105" t="s">
        <v>103</v>
      </c>
      <c r="F1056" s="178">
        <v>70</v>
      </c>
      <c r="G1056" s="178">
        <v>10</v>
      </c>
      <c r="H1056" s="178">
        <v>12</v>
      </c>
      <c r="I1056" s="178">
        <f t="shared" si="45"/>
        <v>92</v>
      </c>
      <c r="J1056" s="172"/>
      <c r="K1056" s="239"/>
      <c r="L1056" s="239"/>
      <c r="M1056" s="288"/>
      <c r="N1056" s="260"/>
      <c r="O1056" s="311"/>
      <c r="P1056" s="311"/>
      <c r="Q1056" s="311"/>
      <c r="R1056" s="308">
        <f t="shared" si="44"/>
        <v>0</v>
      </c>
      <c r="S1056" s="196" t="s">
        <v>121</v>
      </c>
      <c r="T1056" s="25" t="s">
        <v>821</v>
      </c>
    </row>
    <row r="1057" spans="1:27" ht="42" customHeight="1">
      <c r="A1057" s="10">
        <v>4</v>
      </c>
      <c r="B1057" s="508" t="s">
        <v>761</v>
      </c>
      <c r="C1057" s="509"/>
      <c r="D1057" s="26" t="s">
        <v>760</v>
      </c>
      <c r="E1057" s="105" t="s">
        <v>41</v>
      </c>
      <c r="F1057" s="178">
        <v>70</v>
      </c>
      <c r="G1057" s="178">
        <v>10</v>
      </c>
      <c r="H1057" s="178">
        <v>12</v>
      </c>
      <c r="I1057" s="178">
        <f t="shared" si="45"/>
        <v>92</v>
      </c>
      <c r="J1057" s="172"/>
      <c r="K1057" s="239"/>
      <c r="L1057" s="239"/>
      <c r="M1057" s="288"/>
      <c r="N1057" s="260"/>
      <c r="O1057" s="311">
        <v>30</v>
      </c>
      <c r="P1057" s="311">
        <v>3</v>
      </c>
      <c r="Q1057" s="311">
        <v>1</v>
      </c>
      <c r="R1057" s="308">
        <f t="shared" si="44"/>
        <v>34</v>
      </c>
      <c r="S1057" s="196" t="s">
        <v>32</v>
      </c>
      <c r="T1057" s="25" t="s">
        <v>823</v>
      </c>
      <c r="AA1057" s="187"/>
    </row>
    <row r="1058" spans="1:28" ht="73.5" customHeight="1">
      <c r="A1058" s="10">
        <v>5</v>
      </c>
      <c r="B1058" s="508" t="s">
        <v>1171</v>
      </c>
      <c r="C1058" s="509"/>
      <c r="D1058" s="26" t="s">
        <v>584</v>
      </c>
      <c r="E1058" s="105" t="s">
        <v>179</v>
      </c>
      <c r="F1058" s="178">
        <v>70</v>
      </c>
      <c r="G1058" s="178">
        <v>10</v>
      </c>
      <c r="H1058" s="178">
        <v>12</v>
      </c>
      <c r="I1058" s="178">
        <f t="shared" si="45"/>
        <v>92</v>
      </c>
      <c r="J1058" s="172"/>
      <c r="K1058" s="239"/>
      <c r="L1058" s="239"/>
      <c r="M1058" s="288"/>
      <c r="N1058" s="260"/>
      <c r="O1058" s="311">
        <v>18</v>
      </c>
      <c r="P1058" s="311">
        <v>2</v>
      </c>
      <c r="Q1058" s="311">
        <v>1</v>
      </c>
      <c r="R1058" s="308">
        <f t="shared" si="44"/>
        <v>21</v>
      </c>
      <c r="S1058" s="196" t="s">
        <v>32</v>
      </c>
      <c r="T1058" s="25" t="s">
        <v>824</v>
      </c>
      <c r="AA1058" s="331"/>
      <c r="AB1058" s="245"/>
    </row>
    <row r="1059" spans="1:28" ht="57" customHeight="1">
      <c r="A1059" s="10">
        <v>6</v>
      </c>
      <c r="B1059" s="488" t="s">
        <v>341</v>
      </c>
      <c r="C1059" s="488"/>
      <c r="D1059" s="26" t="s">
        <v>768</v>
      </c>
      <c r="E1059" s="105" t="s">
        <v>179</v>
      </c>
      <c r="F1059" s="178">
        <v>70</v>
      </c>
      <c r="G1059" s="178">
        <v>10</v>
      </c>
      <c r="H1059" s="178">
        <v>12</v>
      </c>
      <c r="I1059" s="178">
        <f t="shared" si="45"/>
        <v>92</v>
      </c>
      <c r="J1059" s="172"/>
      <c r="K1059" s="239"/>
      <c r="L1059" s="239"/>
      <c r="M1059" s="288"/>
      <c r="N1059" s="238"/>
      <c r="O1059" s="308"/>
      <c r="P1059" s="308"/>
      <c r="Q1059" s="308"/>
      <c r="R1059" s="308">
        <f t="shared" si="44"/>
        <v>0</v>
      </c>
      <c r="S1059" s="196" t="s">
        <v>825</v>
      </c>
      <c r="T1059" s="25" t="s">
        <v>824</v>
      </c>
      <c r="AA1059" s="187"/>
      <c r="AB1059" s="164"/>
    </row>
    <row r="1060" spans="1:27" ht="27.75" customHeight="1">
      <c r="A1060" s="52"/>
      <c r="B1060" s="518" t="s">
        <v>342</v>
      </c>
      <c r="C1060" s="518"/>
      <c r="D1060" s="518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20"/>
      <c r="S1060" s="13"/>
      <c r="T1060" s="13"/>
      <c r="AA1060" s="244"/>
    </row>
    <row r="1061" spans="1:20" ht="34.5" customHeight="1">
      <c r="A1061" s="10">
        <v>1</v>
      </c>
      <c r="B1061" s="599" t="s">
        <v>565</v>
      </c>
      <c r="C1061" s="600"/>
      <c r="D1061" s="209" t="s">
        <v>566</v>
      </c>
      <c r="E1061" s="289" t="s">
        <v>38</v>
      </c>
      <c r="F1061" s="178">
        <v>300</v>
      </c>
      <c r="G1061" s="178">
        <v>30</v>
      </c>
      <c r="H1061" s="178"/>
      <c r="I1061" s="178">
        <f>H1061+G1061+F1061</f>
        <v>330</v>
      </c>
      <c r="J1061" s="172"/>
      <c r="K1061" s="231"/>
      <c r="L1061" s="231"/>
      <c r="M1061" s="288"/>
      <c r="N1061" s="231"/>
      <c r="O1061" s="310"/>
      <c r="P1061" s="310">
        <v>3</v>
      </c>
      <c r="Q1061" s="310"/>
      <c r="R1061" s="309">
        <f>Q1061+P1061+O1061</f>
        <v>3</v>
      </c>
      <c r="S1061" s="196" t="s">
        <v>926</v>
      </c>
      <c r="T1061" s="196" t="s">
        <v>926</v>
      </c>
    </row>
    <row r="1062" spans="1:27" ht="37.5" customHeight="1">
      <c r="A1062" s="10">
        <v>2</v>
      </c>
      <c r="B1062" s="601" t="s">
        <v>567</v>
      </c>
      <c r="C1062" s="602"/>
      <c r="D1062" s="348" t="s">
        <v>568</v>
      </c>
      <c r="E1062" s="289" t="s">
        <v>38</v>
      </c>
      <c r="F1062" s="178">
        <v>300</v>
      </c>
      <c r="G1062" s="178">
        <v>30</v>
      </c>
      <c r="H1062" s="178"/>
      <c r="I1062" s="178">
        <f>H1062+G1062+F1062</f>
        <v>330</v>
      </c>
      <c r="J1062" s="172"/>
      <c r="K1062" s="231"/>
      <c r="L1062" s="231"/>
      <c r="M1062" s="288"/>
      <c r="N1062" s="231"/>
      <c r="O1062" s="310"/>
      <c r="P1062" s="310">
        <v>3</v>
      </c>
      <c r="Q1062" s="310"/>
      <c r="R1062" s="309">
        <f>Q1062+P1062+O1062</f>
        <v>3</v>
      </c>
      <c r="S1062" s="196" t="s">
        <v>926</v>
      </c>
      <c r="T1062" s="196" t="s">
        <v>926</v>
      </c>
      <c r="AA1062" s="208"/>
    </row>
    <row r="1063" spans="1:20" ht="34.5" customHeight="1">
      <c r="A1063" s="10">
        <v>3</v>
      </c>
      <c r="B1063" s="603" t="s">
        <v>569</v>
      </c>
      <c r="C1063" s="604"/>
      <c r="D1063" s="348" t="s">
        <v>568</v>
      </c>
      <c r="E1063" s="289" t="s">
        <v>38</v>
      </c>
      <c r="F1063" s="178">
        <v>150</v>
      </c>
      <c r="G1063" s="178">
        <v>30</v>
      </c>
      <c r="H1063" s="178"/>
      <c r="I1063" s="178">
        <f>H1063+G1063+F1063</f>
        <v>180</v>
      </c>
      <c r="J1063" s="172"/>
      <c r="K1063" s="231"/>
      <c r="L1063" s="231"/>
      <c r="M1063" s="288"/>
      <c r="N1063" s="231"/>
      <c r="O1063" s="310">
        <v>20</v>
      </c>
      <c r="P1063" s="310">
        <v>5</v>
      </c>
      <c r="Q1063" s="310"/>
      <c r="R1063" s="309">
        <f>Q1063+P1063+O1063</f>
        <v>25</v>
      </c>
      <c r="S1063" s="196" t="s">
        <v>926</v>
      </c>
      <c r="T1063" s="196" t="s">
        <v>926</v>
      </c>
    </row>
    <row r="1064" spans="1:19" ht="12.75">
      <c r="A1064" s="148"/>
      <c r="B1064" s="246"/>
      <c r="C1064" s="246"/>
      <c r="D1064" s="148"/>
      <c r="E1064" s="240"/>
      <c r="F1064" s="240"/>
      <c r="G1064" s="148"/>
      <c r="H1064" s="148"/>
      <c r="I1064" s="148"/>
      <c r="J1064" s="148"/>
      <c r="K1064" s="148"/>
      <c r="L1064" s="148"/>
      <c r="M1064" s="148"/>
      <c r="N1064" s="607"/>
      <c r="O1064" s="607"/>
      <c r="P1064" s="151"/>
      <c r="Q1064" s="152"/>
      <c r="R1064" s="153"/>
      <c r="S1064" s="148"/>
    </row>
    <row r="1065" spans="1:19" ht="12.75">
      <c r="A1065" s="148"/>
      <c r="B1065" s="246"/>
      <c r="C1065" s="246"/>
      <c r="D1065" s="148"/>
      <c r="E1065" s="240"/>
      <c r="F1065" s="241"/>
      <c r="G1065" s="148"/>
      <c r="H1065" s="148"/>
      <c r="I1065" s="148"/>
      <c r="J1065" s="148"/>
      <c r="K1065" s="148"/>
      <c r="L1065" s="148"/>
      <c r="M1065" s="148"/>
      <c r="N1065" s="150"/>
      <c r="O1065" s="148"/>
      <c r="P1065" s="148"/>
      <c r="Q1065" s="148"/>
      <c r="R1065" s="148"/>
      <c r="S1065" s="148"/>
    </row>
    <row r="1066" spans="1:19" ht="12.75">
      <c r="A1066" s="148"/>
      <c r="B1066" s="246"/>
      <c r="C1066" s="246"/>
      <c r="D1066" s="148"/>
      <c r="E1066" s="240"/>
      <c r="F1066" s="241"/>
      <c r="G1066" s="148"/>
      <c r="H1066" s="148"/>
      <c r="I1066" s="148"/>
      <c r="J1066" s="148"/>
      <c r="K1066" s="148"/>
      <c r="L1066" s="148"/>
      <c r="M1066" s="148"/>
      <c r="N1066" s="150"/>
      <c r="O1066" s="148"/>
      <c r="P1066" s="148"/>
      <c r="Q1066" s="148"/>
      <c r="R1066" s="148"/>
      <c r="S1066" s="154"/>
    </row>
    <row r="1067" spans="1:19" ht="12.75">
      <c r="A1067" s="148"/>
      <c r="B1067" s="606"/>
      <c r="C1067" s="606"/>
      <c r="D1067" s="148"/>
      <c r="E1067" s="148"/>
      <c r="F1067" s="148"/>
      <c r="G1067" s="148"/>
      <c r="H1067" s="148"/>
      <c r="I1067" s="148"/>
      <c r="J1067" s="148"/>
      <c r="K1067" s="148"/>
      <c r="L1067" s="148"/>
      <c r="M1067" s="148"/>
      <c r="N1067" s="150"/>
      <c r="O1067" s="148"/>
      <c r="P1067" s="148"/>
      <c r="Q1067" s="148"/>
      <c r="R1067" s="148"/>
      <c r="S1067" s="148"/>
    </row>
    <row r="1068" spans="1:19" ht="12.75">
      <c r="A1068" s="148"/>
      <c r="B1068" s="605"/>
      <c r="C1068" s="605"/>
      <c r="D1068" s="148"/>
      <c r="E1068" s="148"/>
      <c r="F1068" s="148"/>
      <c r="G1068" s="148"/>
      <c r="H1068" s="148"/>
      <c r="I1068" s="148"/>
      <c r="J1068" s="148"/>
      <c r="K1068" s="148"/>
      <c r="L1068" s="148"/>
      <c r="M1068" s="148"/>
      <c r="N1068" s="150"/>
      <c r="O1068" s="148"/>
      <c r="P1068" s="148"/>
      <c r="Q1068" s="148"/>
      <c r="R1068" s="148"/>
      <c r="S1068" s="148"/>
    </row>
    <row r="1069" spans="1:19" ht="13.5" customHeight="1">
      <c r="A1069" s="148"/>
      <c r="B1069" s="148"/>
      <c r="C1069" s="149"/>
      <c r="D1069" s="148"/>
      <c r="E1069" s="148"/>
      <c r="F1069" s="148"/>
      <c r="G1069" s="148"/>
      <c r="H1069" s="148"/>
      <c r="I1069" s="148"/>
      <c r="J1069" s="148"/>
      <c r="K1069" s="148"/>
      <c r="L1069" s="148"/>
      <c r="M1069" s="148"/>
      <c r="N1069" s="150"/>
      <c r="O1069" s="148"/>
      <c r="P1069" s="148"/>
      <c r="Q1069" s="148"/>
      <c r="R1069" s="148"/>
      <c r="S1069" s="148"/>
    </row>
    <row r="1070" spans="1:19" ht="12.75">
      <c r="A1070" s="148"/>
      <c r="B1070" s="240"/>
      <c r="C1070" s="240"/>
      <c r="D1070" s="148"/>
      <c r="E1070" s="148"/>
      <c r="F1070" s="148"/>
      <c r="G1070" s="148"/>
      <c r="H1070" s="148"/>
      <c r="I1070" s="148"/>
      <c r="J1070" s="148"/>
      <c r="K1070" s="148"/>
      <c r="L1070" s="148"/>
      <c r="M1070" s="148"/>
      <c r="N1070" s="150"/>
      <c r="O1070" s="148"/>
      <c r="P1070" s="148"/>
      <c r="Q1070" s="148"/>
      <c r="R1070" s="148"/>
      <c r="S1070" s="148"/>
    </row>
    <row r="1071" spans="1:19" ht="12.75">
      <c r="A1071" s="148"/>
      <c r="B1071" s="240"/>
      <c r="C1071" s="242"/>
      <c r="D1071" s="148"/>
      <c r="E1071" s="148"/>
      <c r="F1071" s="148"/>
      <c r="G1071" s="148"/>
      <c r="H1071" s="148"/>
      <c r="I1071" s="148"/>
      <c r="J1071" s="148"/>
      <c r="K1071" s="148"/>
      <c r="L1071" s="148"/>
      <c r="M1071" s="148"/>
      <c r="N1071" s="150"/>
      <c r="O1071" s="148"/>
      <c r="P1071" s="148"/>
      <c r="Q1071" s="148"/>
      <c r="R1071" s="148"/>
      <c r="S1071" s="148"/>
    </row>
    <row r="1072" spans="1:19" ht="12.75">
      <c r="A1072" s="148"/>
      <c r="B1072" s="240"/>
      <c r="C1072" s="240"/>
      <c r="D1072" s="148"/>
      <c r="E1072" s="148"/>
      <c r="F1072" s="148"/>
      <c r="G1072" s="148"/>
      <c r="H1072" s="148"/>
      <c r="I1072" s="148"/>
      <c r="J1072" s="148"/>
      <c r="K1072" s="148"/>
      <c r="L1072" s="148"/>
      <c r="M1072" s="148"/>
      <c r="N1072" s="150"/>
      <c r="O1072" s="148"/>
      <c r="P1072" s="148"/>
      <c r="Q1072" s="148"/>
      <c r="R1072" s="148"/>
      <c r="S1072" s="148"/>
    </row>
    <row r="1073" spans="1:19" ht="12.75">
      <c r="A1073" s="148"/>
      <c r="B1073" s="240"/>
      <c r="C1073" s="240"/>
      <c r="D1073" s="148"/>
      <c r="E1073" s="148"/>
      <c r="F1073" s="148"/>
      <c r="G1073" s="148"/>
      <c r="H1073" s="148"/>
      <c r="I1073" s="148"/>
      <c r="J1073" s="148"/>
      <c r="K1073" s="148"/>
      <c r="L1073" s="148"/>
      <c r="M1073" s="148"/>
      <c r="N1073" s="150"/>
      <c r="O1073" s="148"/>
      <c r="P1073" s="148"/>
      <c r="Q1073" s="148"/>
      <c r="R1073" s="148"/>
      <c r="S1073" s="155"/>
    </row>
    <row r="1074" spans="1:19" ht="12.75">
      <c r="A1074" s="148"/>
      <c r="B1074" s="240"/>
      <c r="C1074" s="240"/>
      <c r="D1074" s="148"/>
      <c r="E1074" s="148"/>
      <c r="F1074" s="148"/>
      <c r="G1074" s="148"/>
      <c r="H1074" s="148"/>
      <c r="I1074" s="148"/>
      <c r="J1074" s="148"/>
      <c r="K1074" s="148"/>
      <c r="L1074" s="148"/>
      <c r="M1074" s="148"/>
      <c r="N1074" s="148"/>
      <c r="O1074" s="148"/>
      <c r="P1074" s="148"/>
      <c r="Q1074" s="148"/>
      <c r="R1074" s="148"/>
      <c r="S1074" s="148"/>
    </row>
    <row r="1075" spans="1:19" ht="12.75">
      <c r="A1075" s="148"/>
      <c r="B1075" s="240"/>
      <c r="C1075" s="242"/>
      <c r="D1075" s="148"/>
      <c r="E1075" s="148"/>
      <c r="F1075" s="148"/>
      <c r="G1075" s="148"/>
      <c r="H1075" s="148"/>
      <c r="I1075" s="148"/>
      <c r="J1075" s="148"/>
      <c r="K1075" s="148"/>
      <c r="L1075" s="148"/>
      <c r="M1075" s="148"/>
      <c r="N1075" s="148"/>
      <c r="O1075" s="148"/>
      <c r="P1075" s="148"/>
      <c r="Q1075" s="148"/>
      <c r="R1075" s="148"/>
      <c r="S1075" s="148"/>
    </row>
    <row r="1076" spans="1:19" ht="12.75">
      <c r="A1076" s="148"/>
      <c r="B1076" s="240"/>
      <c r="C1076" s="242"/>
      <c r="D1076" s="148"/>
      <c r="E1076" s="148"/>
      <c r="F1076" s="148"/>
      <c r="G1076" s="148"/>
      <c r="H1076" s="148"/>
      <c r="I1076" s="148"/>
      <c r="J1076" s="148"/>
      <c r="K1076" s="148"/>
      <c r="L1076" s="148"/>
      <c r="M1076" s="148"/>
      <c r="N1076" s="148"/>
      <c r="O1076" s="148"/>
      <c r="P1076" s="148"/>
      <c r="Q1076" s="148"/>
      <c r="R1076" s="148"/>
      <c r="S1076" s="148"/>
    </row>
    <row r="1077" spans="1:19" ht="12.75">
      <c r="A1077" s="148"/>
      <c r="B1077" s="148"/>
      <c r="C1077" s="149"/>
      <c r="D1077" s="148"/>
      <c r="E1077" s="148"/>
      <c r="F1077" s="148"/>
      <c r="G1077" s="148"/>
      <c r="H1077" s="148"/>
      <c r="I1077" s="148"/>
      <c r="J1077" s="148"/>
      <c r="K1077" s="148"/>
      <c r="L1077" s="148"/>
      <c r="M1077" s="148"/>
      <c r="N1077" s="148"/>
      <c r="O1077" s="148"/>
      <c r="P1077" s="148"/>
      <c r="Q1077" s="148"/>
      <c r="R1077" s="148"/>
      <c r="S1077" s="148"/>
    </row>
    <row r="1078" spans="1:19" ht="12.75">
      <c r="A1078" s="148"/>
      <c r="B1078" s="148"/>
      <c r="C1078" s="149"/>
      <c r="D1078" s="148"/>
      <c r="E1078" s="148"/>
      <c r="F1078" s="148"/>
      <c r="G1078" s="148"/>
      <c r="H1078" s="148"/>
      <c r="I1078" s="148"/>
      <c r="J1078" s="148"/>
      <c r="K1078" s="148"/>
      <c r="L1078" s="148"/>
      <c r="M1078" s="148"/>
      <c r="N1078" s="148"/>
      <c r="O1078" s="148"/>
      <c r="P1078" s="148"/>
      <c r="Q1078" s="148"/>
      <c r="R1078" s="148"/>
      <c r="S1078" s="148"/>
    </row>
    <row r="1079" spans="1:19" ht="12.75">
      <c r="A1079" s="148"/>
      <c r="B1079" s="148"/>
      <c r="C1079" s="149"/>
      <c r="D1079" s="148"/>
      <c r="E1079" s="148"/>
      <c r="F1079" s="148"/>
      <c r="G1079" s="148"/>
      <c r="H1079" s="148"/>
      <c r="I1079" s="148"/>
      <c r="J1079" s="148"/>
      <c r="K1079" s="148"/>
      <c r="L1079" s="148"/>
      <c r="M1079" s="148"/>
      <c r="N1079" s="148"/>
      <c r="O1079" s="148"/>
      <c r="P1079" s="148"/>
      <c r="Q1079" s="148"/>
      <c r="R1079" s="148"/>
      <c r="S1079" s="148"/>
    </row>
    <row r="1080" spans="1:19" ht="12.75">
      <c r="A1080" s="148"/>
      <c r="B1080" s="148"/>
      <c r="C1080" s="149"/>
      <c r="D1080" s="148"/>
      <c r="E1080" s="148"/>
      <c r="F1080" s="148"/>
      <c r="G1080" s="148"/>
      <c r="H1080" s="148"/>
      <c r="I1080" s="148"/>
      <c r="J1080" s="148"/>
      <c r="K1080" s="148"/>
      <c r="L1080" s="148"/>
      <c r="M1080" s="148"/>
      <c r="N1080" s="148"/>
      <c r="O1080" s="148"/>
      <c r="P1080" s="148"/>
      <c r="Q1080" s="148"/>
      <c r="R1080" s="148"/>
      <c r="S1080" s="148"/>
    </row>
    <row r="1081" spans="1:19" ht="12.75">
      <c r="A1081" s="148"/>
      <c r="B1081" s="148"/>
      <c r="C1081" s="149"/>
      <c r="D1081" s="148"/>
      <c r="E1081" s="148"/>
      <c r="F1081" s="148"/>
      <c r="G1081" s="148"/>
      <c r="H1081" s="148"/>
      <c r="I1081" s="148"/>
      <c r="J1081" s="148"/>
      <c r="K1081" s="148"/>
      <c r="L1081" s="148"/>
      <c r="M1081" s="148"/>
      <c r="N1081" s="148"/>
      <c r="O1081" s="148"/>
      <c r="P1081" s="148"/>
      <c r="Q1081" s="148"/>
      <c r="R1081" s="148"/>
      <c r="S1081" s="148"/>
    </row>
    <row r="1082" spans="1:19" ht="12.75">
      <c r="A1082" s="148"/>
      <c r="B1082" s="148"/>
      <c r="C1082" s="149"/>
      <c r="D1082" s="148"/>
      <c r="E1082" s="148"/>
      <c r="F1082" s="148"/>
      <c r="G1082" s="148"/>
      <c r="H1082" s="148"/>
      <c r="I1082" s="148"/>
      <c r="J1082" s="148"/>
      <c r="K1082" s="148"/>
      <c r="L1082" s="148"/>
      <c r="M1082" s="148"/>
      <c r="N1082" s="148"/>
      <c r="O1082" s="148"/>
      <c r="P1082" s="148"/>
      <c r="Q1082" s="148"/>
      <c r="R1082" s="148"/>
      <c r="S1082" s="148"/>
    </row>
    <row r="1083" spans="1:19" ht="12.75">
      <c r="A1083" s="148"/>
      <c r="B1083" s="148"/>
      <c r="C1083" s="149"/>
      <c r="D1083" s="148"/>
      <c r="E1083" s="148"/>
      <c r="F1083" s="148"/>
      <c r="G1083" s="148"/>
      <c r="H1083" s="148"/>
      <c r="I1083" s="148"/>
      <c r="J1083" s="148"/>
      <c r="K1083" s="148"/>
      <c r="L1083" s="148"/>
      <c r="M1083" s="148"/>
      <c r="N1083" s="148"/>
      <c r="O1083" s="148"/>
      <c r="P1083" s="148"/>
      <c r="Q1083" s="148"/>
      <c r="R1083" s="148"/>
      <c r="S1083" s="148"/>
    </row>
    <row r="1084" spans="1:19" ht="12.75">
      <c r="A1084" s="148"/>
      <c r="B1084" s="148"/>
      <c r="C1084" s="149"/>
      <c r="D1084" s="148"/>
      <c r="E1084" s="148"/>
      <c r="F1084" s="148"/>
      <c r="G1084" s="148"/>
      <c r="H1084" s="148"/>
      <c r="I1084" s="148"/>
      <c r="J1084" s="148"/>
      <c r="K1084" s="148"/>
      <c r="L1084" s="148"/>
      <c r="M1084" s="148"/>
      <c r="N1084" s="148"/>
      <c r="O1084" s="148"/>
      <c r="P1084" s="148"/>
      <c r="Q1084" s="148"/>
      <c r="R1084" s="148"/>
      <c r="S1084" s="148"/>
    </row>
    <row r="1085" spans="1:19" ht="12.75">
      <c r="A1085" s="148"/>
      <c r="B1085" s="148"/>
      <c r="C1085" s="149"/>
      <c r="D1085" s="148"/>
      <c r="E1085" s="148"/>
      <c r="F1085" s="148"/>
      <c r="G1085" s="148"/>
      <c r="H1085" s="148"/>
      <c r="I1085" s="148"/>
      <c r="J1085" s="148"/>
      <c r="K1085" s="148"/>
      <c r="L1085" s="148"/>
      <c r="M1085" s="148"/>
      <c r="N1085" s="148"/>
      <c r="O1085" s="148"/>
      <c r="P1085" s="148"/>
      <c r="Q1085" s="148"/>
      <c r="R1085" s="148"/>
      <c r="S1085" s="148"/>
    </row>
    <row r="1086" spans="1:19" ht="12.75">
      <c r="A1086" s="148"/>
      <c r="B1086" s="148"/>
      <c r="C1086" s="149"/>
      <c r="D1086" s="148"/>
      <c r="E1086" s="148"/>
      <c r="F1086" s="148"/>
      <c r="G1086" s="148"/>
      <c r="H1086" s="148"/>
      <c r="I1086" s="148"/>
      <c r="J1086" s="148"/>
      <c r="K1086" s="148"/>
      <c r="L1086" s="148"/>
      <c r="M1086" s="148"/>
      <c r="N1086" s="148"/>
      <c r="O1086" s="148"/>
      <c r="P1086" s="148"/>
      <c r="Q1086" s="148"/>
      <c r="R1086" s="148"/>
      <c r="S1086" s="148"/>
    </row>
    <row r="1087" spans="1:19" ht="12.75">
      <c r="A1087" s="148"/>
      <c r="B1087" s="148"/>
      <c r="C1087" s="149"/>
      <c r="D1087" s="148"/>
      <c r="E1087" s="148"/>
      <c r="F1087" s="148"/>
      <c r="G1087" s="148"/>
      <c r="H1087" s="148"/>
      <c r="I1087" s="148"/>
      <c r="J1087" s="148"/>
      <c r="K1087" s="148"/>
      <c r="L1087" s="148"/>
      <c r="M1087" s="148"/>
      <c r="N1087" s="148"/>
      <c r="O1087" s="148"/>
      <c r="P1087" s="148"/>
      <c r="Q1087" s="148"/>
      <c r="R1087" s="148"/>
      <c r="S1087" s="148"/>
    </row>
    <row r="1088" spans="1:19" ht="12.75">
      <c r="A1088" s="148"/>
      <c r="B1088" s="148"/>
      <c r="C1088" s="149"/>
      <c r="D1088" s="148"/>
      <c r="E1088" s="148"/>
      <c r="F1088" s="148"/>
      <c r="G1088" s="148"/>
      <c r="H1088" s="148"/>
      <c r="I1088" s="148"/>
      <c r="J1088" s="148"/>
      <c r="K1088" s="148"/>
      <c r="L1088" s="148"/>
      <c r="M1088" s="148"/>
      <c r="N1088" s="148"/>
      <c r="O1088" s="148"/>
      <c r="P1088" s="148"/>
      <c r="Q1088" s="148"/>
      <c r="R1088" s="148"/>
      <c r="S1088" s="148"/>
    </row>
    <row r="1089" spans="1:19" ht="12.75">
      <c r="A1089" s="148"/>
      <c r="B1089" s="148"/>
      <c r="C1089" s="149"/>
      <c r="D1089" s="148"/>
      <c r="E1089" s="148"/>
      <c r="F1089" s="148"/>
      <c r="G1089" s="148"/>
      <c r="H1089" s="148"/>
      <c r="I1089" s="148"/>
      <c r="J1089" s="148"/>
      <c r="K1089" s="148"/>
      <c r="L1089" s="148"/>
      <c r="M1089" s="148"/>
      <c r="N1089" s="148"/>
      <c r="O1089" s="148"/>
      <c r="P1089" s="148"/>
      <c r="Q1089" s="148"/>
      <c r="R1089" s="148"/>
      <c r="S1089" s="148"/>
    </row>
    <row r="1090" spans="1:19" ht="12.75">
      <c r="A1090" s="148"/>
      <c r="B1090" s="148"/>
      <c r="C1090" s="149"/>
      <c r="D1090" s="148"/>
      <c r="E1090" s="148"/>
      <c r="F1090" s="148"/>
      <c r="G1090" s="148"/>
      <c r="H1090" s="148"/>
      <c r="I1090" s="148"/>
      <c r="J1090" s="148"/>
      <c r="K1090" s="148"/>
      <c r="L1090" s="148"/>
      <c r="M1090" s="148"/>
      <c r="N1090" s="148"/>
      <c r="O1090" s="148"/>
      <c r="P1090" s="148"/>
      <c r="Q1090" s="148"/>
      <c r="R1090" s="148"/>
      <c r="S1090" s="148"/>
    </row>
    <row r="1091" spans="1:19" ht="12.75">
      <c r="A1091" s="148"/>
      <c r="B1091" s="148"/>
      <c r="C1091" s="149"/>
      <c r="D1091" s="148"/>
      <c r="E1091" s="148"/>
      <c r="F1091" s="148"/>
      <c r="G1091" s="148"/>
      <c r="H1091" s="148"/>
      <c r="I1091" s="148"/>
      <c r="J1091" s="148"/>
      <c r="K1091" s="148"/>
      <c r="L1091" s="148"/>
      <c r="M1091" s="148"/>
      <c r="N1091" s="148"/>
      <c r="O1091" s="148"/>
      <c r="P1091" s="148"/>
      <c r="Q1091" s="148"/>
      <c r="R1091" s="148"/>
      <c r="S1091" s="148"/>
    </row>
    <row r="1092" spans="1:19" ht="12.75">
      <c r="A1092" s="148"/>
      <c r="B1092" s="148"/>
      <c r="C1092" s="149"/>
      <c r="D1092" s="148"/>
      <c r="E1092" s="148"/>
      <c r="F1092" s="148"/>
      <c r="G1092" s="148"/>
      <c r="H1092" s="148"/>
      <c r="I1092" s="148"/>
      <c r="J1092" s="148"/>
      <c r="K1092" s="148"/>
      <c r="L1092" s="148"/>
      <c r="M1092" s="148"/>
      <c r="N1092" s="148"/>
      <c r="O1092" s="148"/>
      <c r="P1092" s="148"/>
      <c r="Q1092" s="148"/>
      <c r="R1092" s="148"/>
      <c r="S1092" s="148"/>
    </row>
    <row r="1093" spans="1:19" ht="12.75">
      <c r="A1093" s="148"/>
      <c r="B1093" s="148"/>
      <c r="C1093" s="149"/>
      <c r="D1093" s="148"/>
      <c r="E1093" s="148"/>
      <c r="F1093" s="148"/>
      <c r="G1093" s="148"/>
      <c r="H1093" s="148"/>
      <c r="I1093" s="148"/>
      <c r="J1093" s="148"/>
      <c r="K1093" s="148"/>
      <c r="L1093" s="148"/>
      <c r="M1093" s="148"/>
      <c r="N1093" s="148"/>
      <c r="O1093" s="148"/>
      <c r="P1093" s="148"/>
      <c r="Q1093" s="148"/>
      <c r="R1093" s="148"/>
      <c r="S1093" s="148"/>
    </row>
    <row r="1094" spans="1:19" ht="12.75">
      <c r="A1094" s="148"/>
      <c r="B1094" s="148"/>
      <c r="C1094" s="149"/>
      <c r="D1094" s="148"/>
      <c r="E1094" s="148"/>
      <c r="F1094" s="148"/>
      <c r="G1094" s="148"/>
      <c r="H1094" s="148"/>
      <c r="I1094" s="148"/>
      <c r="J1094" s="148"/>
      <c r="K1094" s="148"/>
      <c r="L1094" s="148"/>
      <c r="M1094" s="148"/>
      <c r="N1094" s="148"/>
      <c r="O1094" s="148"/>
      <c r="P1094" s="148"/>
      <c r="Q1094" s="148"/>
      <c r="R1094" s="148"/>
      <c r="S1094" s="148"/>
    </row>
    <row r="1095" spans="1:19" ht="12.75">
      <c r="A1095" s="148"/>
      <c r="B1095" s="148"/>
      <c r="C1095" s="149"/>
      <c r="D1095" s="148"/>
      <c r="E1095" s="148"/>
      <c r="F1095" s="148"/>
      <c r="G1095" s="148"/>
      <c r="H1095" s="148"/>
      <c r="I1095" s="148"/>
      <c r="J1095" s="148"/>
      <c r="K1095" s="148"/>
      <c r="L1095" s="148"/>
      <c r="M1095" s="148"/>
      <c r="N1095" s="148"/>
      <c r="O1095" s="148"/>
      <c r="P1095" s="148"/>
      <c r="Q1095" s="148"/>
      <c r="R1095" s="148"/>
      <c r="S1095" s="148"/>
    </row>
    <row r="1096" spans="1:19" ht="12.75">
      <c r="A1096" s="148"/>
      <c r="B1096" s="148"/>
      <c r="C1096" s="149"/>
      <c r="D1096" s="148"/>
      <c r="E1096" s="148"/>
      <c r="F1096" s="148"/>
      <c r="G1096" s="148"/>
      <c r="H1096" s="148"/>
      <c r="I1096" s="148"/>
      <c r="J1096" s="148"/>
      <c r="K1096" s="148"/>
      <c r="L1096" s="148"/>
      <c r="M1096" s="148"/>
      <c r="N1096" s="148"/>
      <c r="O1096" s="148"/>
      <c r="P1096" s="148"/>
      <c r="Q1096" s="148"/>
      <c r="R1096" s="148"/>
      <c r="S1096" s="148"/>
    </row>
    <row r="1097" spans="1:19" ht="12.75">
      <c r="A1097" s="148"/>
      <c r="B1097" s="148"/>
      <c r="C1097" s="149"/>
      <c r="D1097" s="148"/>
      <c r="E1097" s="148"/>
      <c r="F1097" s="148"/>
      <c r="G1097" s="148"/>
      <c r="H1097" s="148"/>
      <c r="I1097" s="148"/>
      <c r="J1097" s="148"/>
      <c r="K1097" s="148"/>
      <c r="L1097" s="148"/>
      <c r="M1097" s="148"/>
      <c r="N1097" s="148"/>
      <c r="O1097" s="148"/>
      <c r="P1097" s="148"/>
      <c r="Q1097" s="148"/>
      <c r="R1097" s="148"/>
      <c r="S1097" s="148"/>
    </row>
    <row r="1098" spans="1:19" ht="12.75">
      <c r="A1098" s="148"/>
      <c r="B1098" s="148"/>
      <c r="C1098" s="149"/>
      <c r="D1098" s="148"/>
      <c r="E1098" s="148"/>
      <c r="F1098" s="148"/>
      <c r="G1098" s="148"/>
      <c r="H1098" s="148"/>
      <c r="I1098" s="148"/>
      <c r="J1098" s="148"/>
      <c r="K1098" s="148"/>
      <c r="L1098" s="148"/>
      <c r="M1098" s="148"/>
      <c r="N1098" s="148"/>
      <c r="O1098" s="148"/>
      <c r="P1098" s="148"/>
      <c r="Q1098" s="148"/>
      <c r="R1098" s="148"/>
      <c r="S1098" s="148"/>
    </row>
  </sheetData>
  <sheetProtection/>
  <mergeCells count="713">
    <mergeCell ref="B128:C128"/>
    <mergeCell ref="B112:C112"/>
    <mergeCell ref="B181:C181"/>
    <mergeCell ref="B182:C182"/>
    <mergeCell ref="B183:C183"/>
    <mergeCell ref="B11:C11"/>
    <mergeCell ref="B15:C15"/>
    <mergeCell ref="B117:C117"/>
    <mergeCell ref="B122:C122"/>
    <mergeCell ref="B113:C113"/>
    <mergeCell ref="B132:C132"/>
    <mergeCell ref="B37:C37"/>
    <mergeCell ref="B644:C644"/>
    <mergeCell ref="B642:C642"/>
    <mergeCell ref="B131:C131"/>
    <mergeCell ref="B424:C424"/>
    <mergeCell ref="B258:C258"/>
    <mergeCell ref="B588:C588"/>
    <mergeCell ref="B631:C631"/>
    <mergeCell ref="B141:C141"/>
    <mergeCell ref="B191:C191"/>
    <mergeCell ref="B188:C188"/>
    <mergeCell ref="B1047:C1047"/>
    <mergeCell ref="B1046:C1046"/>
    <mergeCell ref="B590:C590"/>
    <mergeCell ref="B1015:D1015"/>
    <mergeCell ref="B1032:D1032"/>
    <mergeCell ref="B575:C575"/>
    <mergeCell ref="B572:D572"/>
    <mergeCell ref="B561:C561"/>
    <mergeCell ref="AB230:AC230"/>
    <mergeCell ref="B230:C230"/>
    <mergeCell ref="B234:C234"/>
    <mergeCell ref="B645:C645"/>
    <mergeCell ref="B650:C650"/>
    <mergeCell ref="B43:C43"/>
    <mergeCell ref="B119:C119"/>
    <mergeCell ref="B118:C118"/>
    <mergeCell ref="B595:C595"/>
    <mergeCell ref="B594:C594"/>
    <mergeCell ref="B39:C39"/>
    <mergeCell ref="B38:C38"/>
    <mergeCell ref="B65:C65"/>
    <mergeCell ref="B66:C66"/>
    <mergeCell ref="B111:C111"/>
    <mergeCell ref="B115:C115"/>
    <mergeCell ref="B41:C41"/>
    <mergeCell ref="B61:C61"/>
    <mergeCell ref="B63:C63"/>
    <mergeCell ref="B91:C91"/>
    <mergeCell ref="B19:C19"/>
    <mergeCell ref="B21:C21"/>
    <mergeCell ref="B22:C22"/>
    <mergeCell ref="B30:C30"/>
    <mergeCell ref="B31:C31"/>
    <mergeCell ref="B32:C32"/>
    <mergeCell ref="B20:C20"/>
    <mergeCell ref="B23:C23"/>
    <mergeCell ref="B27:C27"/>
    <mergeCell ref="B26:C26"/>
    <mergeCell ref="B5:C5"/>
    <mergeCell ref="B13:C13"/>
    <mergeCell ref="B14:C14"/>
    <mergeCell ref="B16:C16"/>
    <mergeCell ref="B9:C9"/>
    <mergeCell ref="B10:C10"/>
    <mergeCell ref="B12:C12"/>
    <mergeCell ref="B6:C6"/>
    <mergeCell ref="B7:C7"/>
    <mergeCell ref="B33:C33"/>
    <mergeCell ref="B34:C34"/>
    <mergeCell ref="B35:C35"/>
    <mergeCell ref="B36:C36"/>
    <mergeCell ref="B28:C28"/>
    <mergeCell ref="B29:C29"/>
    <mergeCell ref="B17:C17"/>
    <mergeCell ref="B18:C18"/>
    <mergeCell ref="B473:C473"/>
    <mergeCell ref="B474:C474"/>
    <mergeCell ref="B587:C587"/>
    <mergeCell ref="B570:C570"/>
    <mergeCell ref="B395:C395"/>
    <mergeCell ref="B460:C460"/>
    <mergeCell ref="B451:C451"/>
    <mergeCell ref="B565:C565"/>
    <mergeCell ref="B441:C441"/>
    <mergeCell ref="B591:C591"/>
    <mergeCell ref="B567:C567"/>
    <mergeCell ref="B568:C568"/>
    <mergeCell ref="B569:C569"/>
    <mergeCell ref="B571:C571"/>
    <mergeCell ref="B456:C456"/>
    <mergeCell ref="B589:C589"/>
    <mergeCell ref="B553:D553"/>
    <mergeCell ref="B550:C550"/>
    <mergeCell ref="B389:C389"/>
    <mergeCell ref="B391:C391"/>
    <mergeCell ref="B392:C392"/>
    <mergeCell ref="B393:C393"/>
    <mergeCell ref="B390:C390"/>
    <mergeCell ref="B394:C394"/>
    <mergeCell ref="B376:C376"/>
    <mergeCell ref="B377:C377"/>
    <mergeCell ref="B379:C379"/>
    <mergeCell ref="B382:C382"/>
    <mergeCell ref="B385:C385"/>
    <mergeCell ref="B383:C383"/>
    <mergeCell ref="B363:C363"/>
    <mergeCell ref="B370:C370"/>
    <mergeCell ref="B380:C380"/>
    <mergeCell ref="B371:C371"/>
    <mergeCell ref="B368:C368"/>
    <mergeCell ref="B364:C364"/>
    <mergeCell ref="B365:C365"/>
    <mergeCell ref="B375:C375"/>
    <mergeCell ref="B374:C374"/>
    <mergeCell ref="B378:C378"/>
    <mergeCell ref="AA316:AB316"/>
    <mergeCell ref="B316:C316"/>
    <mergeCell ref="B367:C367"/>
    <mergeCell ref="B366:D366"/>
    <mergeCell ref="B357:C357"/>
    <mergeCell ref="B360:C360"/>
    <mergeCell ref="B343:C343"/>
    <mergeCell ref="B344:C344"/>
    <mergeCell ref="B359:C359"/>
    <mergeCell ref="B361:C361"/>
    <mergeCell ref="B372:C372"/>
    <mergeCell ref="B362:C362"/>
    <mergeCell ref="B337:C337"/>
    <mergeCell ref="B338:C338"/>
    <mergeCell ref="B339:C339"/>
    <mergeCell ref="B277:C277"/>
    <mergeCell ref="B281:C281"/>
    <mergeCell ref="B300:C300"/>
    <mergeCell ref="B302:C302"/>
    <mergeCell ref="B340:C340"/>
    <mergeCell ref="B275:C275"/>
    <mergeCell ref="B303:C303"/>
    <mergeCell ref="B353:C353"/>
    <mergeCell ref="B354:C354"/>
    <mergeCell ref="B279:C279"/>
    <mergeCell ref="B355:C355"/>
    <mergeCell ref="B298:C298"/>
    <mergeCell ref="B341:C341"/>
    <mergeCell ref="B358:D358"/>
    <mergeCell ref="B349:C349"/>
    <mergeCell ref="B350:C350"/>
    <mergeCell ref="B352:C352"/>
    <mergeCell ref="B223:C223"/>
    <mergeCell ref="B220:C220"/>
    <mergeCell ref="B356:C356"/>
    <mergeCell ref="B271:D271"/>
    <mergeCell ref="B276:C276"/>
    <mergeCell ref="B299:C299"/>
    <mergeCell ref="B345:C345"/>
    <mergeCell ref="B346:C346"/>
    <mergeCell ref="B347:C347"/>
    <mergeCell ref="B348:C348"/>
    <mergeCell ref="B262:D262"/>
    <mergeCell ref="B900:D900"/>
    <mergeCell ref="B201:D201"/>
    <mergeCell ref="B207:C207"/>
    <mergeCell ref="B216:C216"/>
    <mergeCell ref="B217:C217"/>
    <mergeCell ref="B227:C227"/>
    <mergeCell ref="B221:C221"/>
    <mergeCell ref="B224:C224"/>
    <mergeCell ref="B225:C225"/>
    <mergeCell ref="B202:C202"/>
    <mergeCell ref="B203:C203"/>
    <mergeCell ref="B204:C204"/>
    <mergeCell ref="B205:C205"/>
    <mergeCell ref="B206:C206"/>
    <mergeCell ref="B212:C212"/>
    <mergeCell ref="N1064:O1064"/>
    <mergeCell ref="B193:C193"/>
    <mergeCell ref="B195:C195"/>
    <mergeCell ref="B196:C196"/>
    <mergeCell ref="B470:C470"/>
    <mergeCell ref="B1049:C1049"/>
    <mergeCell ref="B646:C646"/>
    <mergeCell ref="B593:C593"/>
    <mergeCell ref="B254:C254"/>
    <mergeCell ref="B284:C284"/>
    <mergeCell ref="B1053:C1053"/>
    <mergeCell ref="B1061:C1061"/>
    <mergeCell ref="B1062:C1062"/>
    <mergeCell ref="B1063:C1063"/>
    <mergeCell ref="B1054:C1054"/>
    <mergeCell ref="B1068:C1068"/>
    <mergeCell ref="B1067:C1067"/>
    <mergeCell ref="B1050:D1050"/>
    <mergeCell ref="B1048:C1048"/>
    <mergeCell ref="B1051:C1051"/>
    <mergeCell ref="B1060:D1060"/>
    <mergeCell ref="B1057:C1057"/>
    <mergeCell ref="B1055:C1055"/>
    <mergeCell ref="B1052:C1052"/>
    <mergeCell ref="B1058:C1058"/>
    <mergeCell ref="B1056:C1056"/>
    <mergeCell ref="B1059:C1059"/>
    <mergeCell ref="B1043:D1043"/>
    <mergeCell ref="B1044:C1044"/>
    <mergeCell ref="B940:C940"/>
    <mergeCell ref="B941:C941"/>
    <mergeCell ref="B942:C942"/>
    <mergeCell ref="B944:D944"/>
    <mergeCell ref="B949:D949"/>
    <mergeCell ref="B977:D977"/>
    <mergeCell ref="B990:D990"/>
    <mergeCell ref="B1001:D1001"/>
    <mergeCell ref="B919:D919"/>
    <mergeCell ref="B932:C932"/>
    <mergeCell ref="B934:D934"/>
    <mergeCell ref="B936:C936"/>
    <mergeCell ref="B937:C937"/>
    <mergeCell ref="B841:D841"/>
    <mergeCell ref="B847:D847"/>
    <mergeCell ref="B857:D857"/>
    <mergeCell ref="B875:D875"/>
    <mergeCell ref="B880:C880"/>
    <mergeCell ref="B888:C888"/>
    <mergeCell ref="B813:C813"/>
    <mergeCell ref="B814:C814"/>
    <mergeCell ref="B815:C815"/>
    <mergeCell ref="B816:C816"/>
    <mergeCell ref="B818:D818"/>
    <mergeCell ref="B827:D827"/>
    <mergeCell ref="B723:D723"/>
    <mergeCell ref="B747:D747"/>
    <mergeCell ref="B764:D764"/>
    <mergeCell ref="B783:D783"/>
    <mergeCell ref="B800:D800"/>
    <mergeCell ref="B812:C812"/>
    <mergeCell ref="B695:C695"/>
    <mergeCell ref="B696:C696"/>
    <mergeCell ref="B697:C697"/>
    <mergeCell ref="B698:C698"/>
    <mergeCell ref="B699:C699"/>
    <mergeCell ref="B700:D700"/>
    <mergeCell ref="B660:C660"/>
    <mergeCell ref="B661:C661"/>
    <mergeCell ref="B662:C662"/>
    <mergeCell ref="B663:C663"/>
    <mergeCell ref="B664:C664"/>
    <mergeCell ref="B694:C694"/>
    <mergeCell ref="B658:C658"/>
    <mergeCell ref="B659:C659"/>
    <mergeCell ref="B630:C630"/>
    <mergeCell ref="B624:C624"/>
    <mergeCell ref="B625:C625"/>
    <mergeCell ref="B652:C652"/>
    <mergeCell ref="B633:C633"/>
    <mergeCell ref="B634:C634"/>
    <mergeCell ref="B635:C635"/>
    <mergeCell ref="B632:C632"/>
    <mergeCell ref="B563:C563"/>
    <mergeCell ref="B560:D560"/>
    <mergeCell ref="B562:C562"/>
    <mergeCell ref="B573:C573"/>
    <mergeCell ref="B578:C578"/>
    <mergeCell ref="B559:C559"/>
    <mergeCell ref="B576:C576"/>
    <mergeCell ref="B577:C577"/>
    <mergeCell ref="B564:C564"/>
    <mergeCell ref="B557:C557"/>
    <mergeCell ref="B542:C542"/>
    <mergeCell ref="B543:D543"/>
    <mergeCell ref="B549:C549"/>
    <mergeCell ref="B551:C551"/>
    <mergeCell ref="B546:C546"/>
    <mergeCell ref="B547:C547"/>
    <mergeCell ref="B548:C548"/>
    <mergeCell ref="B555:C555"/>
    <mergeCell ref="B554:C554"/>
    <mergeCell ref="B541:C541"/>
    <mergeCell ref="B552:C552"/>
    <mergeCell ref="B545:C545"/>
    <mergeCell ref="B535:C535"/>
    <mergeCell ref="B536:C536"/>
    <mergeCell ref="B537:C537"/>
    <mergeCell ref="B538:C538"/>
    <mergeCell ref="B540:C540"/>
    <mergeCell ref="B544:C544"/>
    <mergeCell ref="B539:C539"/>
    <mergeCell ref="B528:C528"/>
    <mergeCell ref="B530:D530"/>
    <mergeCell ref="B531:C531"/>
    <mergeCell ref="B532:C532"/>
    <mergeCell ref="B533:C533"/>
    <mergeCell ref="B534:C534"/>
    <mergeCell ref="B509:C509"/>
    <mergeCell ref="B524:C524"/>
    <mergeCell ref="B525:C525"/>
    <mergeCell ref="B526:C526"/>
    <mergeCell ref="B527:C527"/>
    <mergeCell ref="B522:C522"/>
    <mergeCell ref="B514:D514"/>
    <mergeCell ref="B512:C512"/>
    <mergeCell ref="B513:C513"/>
    <mergeCell ref="B496:C496"/>
    <mergeCell ref="B497:C497"/>
    <mergeCell ref="B499:C499"/>
    <mergeCell ref="B501:C501"/>
    <mergeCell ref="B523:C523"/>
    <mergeCell ref="B500:C500"/>
    <mergeCell ref="B498:C498"/>
    <mergeCell ref="B508:C508"/>
    <mergeCell ref="B507:C507"/>
    <mergeCell ref="B521:C521"/>
    <mergeCell ref="B494:C494"/>
    <mergeCell ref="B495:D495"/>
    <mergeCell ref="B490:C490"/>
    <mergeCell ref="B491:C491"/>
    <mergeCell ref="B492:C492"/>
    <mergeCell ref="B481:C481"/>
    <mergeCell ref="B475:C475"/>
    <mergeCell ref="B446:C446"/>
    <mergeCell ref="B447:C447"/>
    <mergeCell ref="B458:C458"/>
    <mergeCell ref="B459:C459"/>
    <mergeCell ref="B464:D464"/>
    <mergeCell ref="B465:C465"/>
    <mergeCell ref="B455:C455"/>
    <mergeCell ref="B472:C472"/>
    <mergeCell ref="B466:C466"/>
    <mergeCell ref="B454:C454"/>
    <mergeCell ref="B445:C445"/>
    <mergeCell ref="B468:C468"/>
    <mergeCell ref="B469:C469"/>
    <mergeCell ref="B471:C471"/>
    <mergeCell ref="B444:C444"/>
    <mergeCell ref="B448:C448"/>
    <mergeCell ref="B449:C449"/>
    <mergeCell ref="B450:C450"/>
    <mergeCell ref="B442:C442"/>
    <mergeCell ref="B443:C443"/>
    <mergeCell ref="B467:C467"/>
    <mergeCell ref="B436:C436"/>
    <mergeCell ref="B437:C437"/>
    <mergeCell ref="B429:C429"/>
    <mergeCell ref="B463:C463"/>
    <mergeCell ref="B462:C462"/>
    <mergeCell ref="B461:C461"/>
    <mergeCell ref="B457:C457"/>
    <mergeCell ref="B438:C438"/>
    <mergeCell ref="B439:C439"/>
    <mergeCell ref="B440:D440"/>
    <mergeCell ref="B430:C430"/>
    <mergeCell ref="B431:C431"/>
    <mergeCell ref="B423:D423"/>
    <mergeCell ref="B433:C433"/>
    <mergeCell ref="B434:C434"/>
    <mergeCell ref="B435:C435"/>
    <mergeCell ref="B432:D432"/>
    <mergeCell ref="B418:C418"/>
    <mergeCell ref="B419:C419"/>
    <mergeCell ref="B427:C427"/>
    <mergeCell ref="B428:C428"/>
    <mergeCell ref="B416:C416"/>
    <mergeCell ref="B417:C417"/>
    <mergeCell ref="B426:D426"/>
    <mergeCell ref="B425:C425"/>
    <mergeCell ref="B335:C335"/>
    <mergeCell ref="B336:C336"/>
    <mergeCell ref="B405:C405"/>
    <mergeCell ref="B401:C401"/>
    <mergeCell ref="B403:C403"/>
    <mergeCell ref="B397:C397"/>
    <mergeCell ref="B400:C400"/>
    <mergeCell ref="B398:C398"/>
    <mergeCell ref="B399:C399"/>
    <mergeCell ref="B402:C402"/>
    <mergeCell ref="B326:C326"/>
    <mergeCell ref="B327:C327"/>
    <mergeCell ref="B328:C328"/>
    <mergeCell ref="B329:D329"/>
    <mergeCell ref="B330:C330"/>
    <mergeCell ref="B342:C342"/>
    <mergeCell ref="B331:C331"/>
    <mergeCell ref="B332:D332"/>
    <mergeCell ref="B333:C333"/>
    <mergeCell ref="C334:D334"/>
    <mergeCell ref="B320:C320"/>
    <mergeCell ref="B321:C321"/>
    <mergeCell ref="B322:C322"/>
    <mergeCell ref="B323:C323"/>
    <mergeCell ref="B324:C324"/>
    <mergeCell ref="B325:C325"/>
    <mergeCell ref="B293:C293"/>
    <mergeCell ref="B296:C296"/>
    <mergeCell ref="B294:D294"/>
    <mergeCell ref="B295:C295"/>
    <mergeCell ref="B292:C292"/>
    <mergeCell ref="B312:C312"/>
    <mergeCell ref="B301:C301"/>
    <mergeCell ref="B310:D310"/>
    <mergeCell ref="B305:C305"/>
    <mergeCell ref="B297:C297"/>
    <mergeCell ref="B289:D289"/>
    <mergeCell ref="B290:C290"/>
    <mergeCell ref="B283:C283"/>
    <mergeCell ref="B282:C282"/>
    <mergeCell ref="B280:C280"/>
    <mergeCell ref="B291:C291"/>
    <mergeCell ref="B288:C288"/>
    <mergeCell ref="B286:C286"/>
    <mergeCell ref="B287:D287"/>
    <mergeCell ref="B285:D285"/>
    <mergeCell ref="B269:D269"/>
    <mergeCell ref="B270:C270"/>
    <mergeCell ref="B268:C268"/>
    <mergeCell ref="B263:C263"/>
    <mergeCell ref="B264:C264"/>
    <mergeCell ref="B265:C265"/>
    <mergeCell ref="B266:C266"/>
    <mergeCell ref="B256:C256"/>
    <mergeCell ref="B257:C257"/>
    <mergeCell ref="B252:C252"/>
    <mergeCell ref="B255:C255"/>
    <mergeCell ref="B260:C260"/>
    <mergeCell ref="B261:C261"/>
    <mergeCell ref="B259:C259"/>
    <mergeCell ref="B253:C253"/>
    <mergeCell ref="B231:C231"/>
    <mergeCell ref="B232:C232"/>
    <mergeCell ref="B235:C235"/>
    <mergeCell ref="B244:C244"/>
    <mergeCell ref="B242:C242"/>
    <mergeCell ref="B243:C243"/>
    <mergeCell ref="B236:C236"/>
    <mergeCell ref="B233:C233"/>
    <mergeCell ref="B250:D250"/>
    <mergeCell ref="B246:C246"/>
    <mergeCell ref="B226:C226"/>
    <mergeCell ref="B248:C248"/>
    <mergeCell ref="B249:C249"/>
    <mergeCell ref="B247:C247"/>
    <mergeCell ref="B238:D238"/>
    <mergeCell ref="B239:C239"/>
    <mergeCell ref="B228:C228"/>
    <mergeCell ref="B241:C241"/>
    <mergeCell ref="B214:C214"/>
    <mergeCell ref="B215:C215"/>
    <mergeCell ref="B218:C218"/>
    <mergeCell ref="B208:D208"/>
    <mergeCell ref="B209:C209"/>
    <mergeCell ref="B210:C210"/>
    <mergeCell ref="B211:D211"/>
    <mergeCell ref="B213:C213"/>
    <mergeCell ref="B197:C197"/>
    <mergeCell ref="B199:C199"/>
    <mergeCell ref="B200:C200"/>
    <mergeCell ref="B198:C198"/>
    <mergeCell ref="B185:D185"/>
    <mergeCell ref="B187:C187"/>
    <mergeCell ref="B192:C192"/>
    <mergeCell ref="B194:D194"/>
    <mergeCell ref="B189:C189"/>
    <mergeCell ref="B190:C190"/>
    <mergeCell ref="B184:C184"/>
    <mergeCell ref="B186:C186"/>
    <mergeCell ref="B174:C174"/>
    <mergeCell ref="B175:D175"/>
    <mergeCell ref="B179:D179"/>
    <mergeCell ref="B176:C176"/>
    <mergeCell ref="B177:D177"/>
    <mergeCell ref="B178:C178"/>
    <mergeCell ref="B180:C180"/>
    <mergeCell ref="B168:C168"/>
    <mergeCell ref="B169:C169"/>
    <mergeCell ref="B170:C170"/>
    <mergeCell ref="B171:C171"/>
    <mergeCell ref="B172:C172"/>
    <mergeCell ref="A173:T173"/>
    <mergeCell ref="B159:C159"/>
    <mergeCell ref="B163:C163"/>
    <mergeCell ref="B164:C164"/>
    <mergeCell ref="B165:C165"/>
    <mergeCell ref="B166:C166"/>
    <mergeCell ref="B167:C167"/>
    <mergeCell ref="B153:C153"/>
    <mergeCell ref="B154:C154"/>
    <mergeCell ref="B155:C155"/>
    <mergeCell ref="B156:C156"/>
    <mergeCell ref="B157:C157"/>
    <mergeCell ref="B158:C158"/>
    <mergeCell ref="B148:C148"/>
    <mergeCell ref="B149:C149"/>
    <mergeCell ref="B150:C150"/>
    <mergeCell ref="B151:C151"/>
    <mergeCell ref="B142:C142"/>
    <mergeCell ref="B152:C152"/>
    <mergeCell ref="B121:C121"/>
    <mergeCell ref="B125:C125"/>
    <mergeCell ref="B134:C134"/>
    <mergeCell ref="B135:C135"/>
    <mergeCell ref="B133:C133"/>
    <mergeCell ref="B126:C126"/>
    <mergeCell ref="B127:C127"/>
    <mergeCell ref="B124:C124"/>
    <mergeCell ref="B129:C129"/>
    <mergeCell ref="B130:C130"/>
    <mergeCell ref="B69:C69"/>
    <mergeCell ref="B88:C88"/>
    <mergeCell ref="B89:C89"/>
    <mergeCell ref="B120:C120"/>
    <mergeCell ref="B116:C116"/>
    <mergeCell ref="A106:V106"/>
    <mergeCell ref="B107:C107"/>
    <mergeCell ref="B114:C114"/>
    <mergeCell ref="B92:C92"/>
    <mergeCell ref="B57:C57"/>
    <mergeCell ref="B67:C67"/>
    <mergeCell ref="B79:C79"/>
    <mergeCell ref="B82:C82"/>
    <mergeCell ref="B90:C90"/>
    <mergeCell ref="B59:C59"/>
    <mergeCell ref="B62:C62"/>
    <mergeCell ref="B64:C64"/>
    <mergeCell ref="B60:C60"/>
    <mergeCell ref="B74:C74"/>
    <mergeCell ref="B48:C48"/>
    <mergeCell ref="B49:C49"/>
    <mergeCell ref="B50:C50"/>
    <mergeCell ref="B78:C78"/>
    <mergeCell ref="B51:C51"/>
    <mergeCell ref="B52:C52"/>
    <mergeCell ref="B53:C53"/>
    <mergeCell ref="A54:T54"/>
    <mergeCell ref="B55:C55"/>
    <mergeCell ref="B56:C56"/>
    <mergeCell ref="A24:T24"/>
    <mergeCell ref="B25:C25"/>
    <mergeCell ref="B40:C40"/>
    <mergeCell ref="B42:C42"/>
    <mergeCell ref="B76:C76"/>
    <mergeCell ref="B44:C44"/>
    <mergeCell ref="B45:C45"/>
    <mergeCell ref="A46:T46"/>
    <mergeCell ref="B72:C72"/>
    <mergeCell ref="B47:C47"/>
    <mergeCell ref="B100:C100"/>
    <mergeCell ref="B93:C93"/>
    <mergeCell ref="B94:C94"/>
    <mergeCell ref="T1:T2"/>
    <mergeCell ref="B3:C3"/>
    <mergeCell ref="A4:T4"/>
    <mergeCell ref="A1:A2"/>
    <mergeCell ref="B1:C2"/>
    <mergeCell ref="F1:I1"/>
    <mergeCell ref="K1:M1"/>
    <mergeCell ref="B99:C99"/>
    <mergeCell ref="S1:S2"/>
    <mergeCell ref="R1:R2"/>
    <mergeCell ref="B8:C8"/>
    <mergeCell ref="B68:C68"/>
    <mergeCell ref="D1:D2"/>
    <mergeCell ref="E1:E2"/>
    <mergeCell ref="B58:C58"/>
    <mergeCell ref="B98:C98"/>
    <mergeCell ref="N1:Q1"/>
    <mergeCell ref="B278:C278"/>
    <mergeCell ref="B407:C407"/>
    <mergeCell ref="B408:C408"/>
    <mergeCell ref="B70:C70"/>
    <mergeCell ref="B71:C71"/>
    <mergeCell ref="B73:C73"/>
    <mergeCell ref="B75:C75"/>
    <mergeCell ref="B77:C77"/>
    <mergeCell ref="B304:D304"/>
    <mergeCell ref="B306:C306"/>
    <mergeCell ref="B308:C308"/>
    <mergeCell ref="B307:C307"/>
    <mergeCell ref="B309:C309"/>
    <mergeCell ref="B311:C311"/>
    <mergeCell ref="B384:C384"/>
    <mergeCell ref="B317:D317"/>
    <mergeCell ref="B313:D313"/>
    <mergeCell ref="B314:C314"/>
    <mergeCell ref="B318:C318"/>
    <mergeCell ref="B319:C319"/>
    <mergeCell ref="B409:C409"/>
    <mergeCell ref="B415:C415"/>
    <mergeCell ref="B422:C422"/>
    <mergeCell ref="B420:C420"/>
    <mergeCell ref="B421:C421"/>
    <mergeCell ref="B373:C373"/>
    <mergeCell ref="B386:C386"/>
    <mergeCell ref="B406:C406"/>
    <mergeCell ref="B396:D396"/>
    <mergeCell ref="B404:D404"/>
    <mergeCell ref="B482:C482"/>
    <mergeCell ref="B483:C483"/>
    <mergeCell ref="B486:D486"/>
    <mergeCell ref="B484:D484"/>
    <mergeCell ref="B480:C480"/>
    <mergeCell ref="B485:C485"/>
    <mergeCell ref="B411:C411"/>
    <mergeCell ref="B412:D412"/>
    <mergeCell ref="B413:C413"/>
    <mergeCell ref="B502:C502"/>
    <mergeCell ref="B504:C504"/>
    <mergeCell ref="B503:C503"/>
    <mergeCell ref="B478:D478"/>
    <mergeCell ref="B487:C487"/>
    <mergeCell ref="B488:C488"/>
    <mergeCell ref="B479:C479"/>
    <mergeCell ref="B574:C574"/>
    <mergeCell ref="B510:D510"/>
    <mergeCell ref="B511:C511"/>
    <mergeCell ref="B519:C519"/>
    <mergeCell ref="B520:C520"/>
    <mergeCell ref="B592:C592"/>
    <mergeCell ref="B556:C556"/>
    <mergeCell ref="B558:C558"/>
    <mergeCell ref="B566:D566"/>
    <mergeCell ref="B518:C518"/>
    <mergeCell ref="B639:C639"/>
    <mergeCell ref="B643:C643"/>
    <mergeCell ref="B597:C597"/>
    <mergeCell ref="B598:C598"/>
    <mergeCell ref="B596:C596"/>
    <mergeCell ref="B616:C616"/>
    <mergeCell ref="B629:D629"/>
    <mergeCell ref="B600:C600"/>
    <mergeCell ref="B651:D651"/>
    <mergeCell ref="B655:C655"/>
    <mergeCell ref="B1045:C1045"/>
    <mergeCell ref="B648:C648"/>
    <mergeCell ref="B640:C640"/>
    <mergeCell ref="B657:C657"/>
    <mergeCell ref="B653:C653"/>
    <mergeCell ref="B654:C654"/>
    <mergeCell ref="B656:C656"/>
    <mergeCell ref="B641:C641"/>
    <mergeCell ref="B410:C410"/>
    <mergeCell ref="B101:C101"/>
    <mergeCell ref="B647:C647"/>
    <mergeCell ref="B649:C649"/>
    <mergeCell ref="AA595:AA597"/>
    <mergeCell ref="B599:C599"/>
    <mergeCell ref="B601:D601"/>
    <mergeCell ref="B617:C617"/>
    <mergeCell ref="B619:C619"/>
    <mergeCell ref="B638:C638"/>
    <mergeCell ref="B85:C85"/>
    <mergeCell ref="B86:C86"/>
    <mergeCell ref="B87:C87"/>
    <mergeCell ref="B81:C81"/>
    <mergeCell ref="B83:C83"/>
    <mergeCell ref="B84:C84"/>
    <mergeCell ref="B80:C80"/>
    <mergeCell ref="B103:C103"/>
    <mergeCell ref="B104:C104"/>
    <mergeCell ref="B105:C105"/>
    <mergeCell ref="B506:C506"/>
    <mergeCell ref="B476:C476"/>
    <mergeCell ref="B477:C477"/>
    <mergeCell ref="B505:C505"/>
    <mergeCell ref="B489:C489"/>
    <mergeCell ref="B110:C110"/>
    <mergeCell ref="B108:C108"/>
    <mergeCell ref="B109:C109"/>
    <mergeCell ref="B229:C229"/>
    <mergeCell ref="B237:C237"/>
    <mergeCell ref="B95:C95"/>
    <mergeCell ref="B96:C96"/>
    <mergeCell ref="B97:C97"/>
    <mergeCell ref="B144:C144"/>
    <mergeCell ref="B219:C219"/>
    <mergeCell ref="B102:C102"/>
    <mergeCell ref="B245:C245"/>
    <mergeCell ref="B143:C143"/>
    <mergeCell ref="B137:C137"/>
    <mergeCell ref="B138:C138"/>
    <mergeCell ref="B139:C139"/>
    <mergeCell ref="B140:C140"/>
    <mergeCell ref="B146:C146"/>
    <mergeCell ref="B160:C160"/>
    <mergeCell ref="B161:C161"/>
    <mergeCell ref="B162:C162"/>
    <mergeCell ref="E387:E388"/>
    <mergeCell ref="F387:F388"/>
    <mergeCell ref="G387:G388"/>
    <mergeCell ref="I387:I388"/>
    <mergeCell ref="B147:C147"/>
    <mergeCell ref="B145:C145"/>
    <mergeCell ref="B222:D222"/>
    <mergeCell ref="B251:C251"/>
    <mergeCell ref="B272:C272"/>
    <mergeCell ref="B273:C273"/>
    <mergeCell ref="B274:C274"/>
    <mergeCell ref="Q387:Q388"/>
    <mergeCell ref="R387:R388"/>
    <mergeCell ref="S387:S388"/>
    <mergeCell ref="N387:N388"/>
    <mergeCell ref="B123:C123"/>
    <mergeCell ref="B369:C369"/>
    <mergeCell ref="B381:C381"/>
    <mergeCell ref="B388:C388"/>
    <mergeCell ref="B387:C387"/>
    <mergeCell ref="T387:T388"/>
    <mergeCell ref="A387:A388"/>
    <mergeCell ref="J387:J388"/>
    <mergeCell ref="K387:K388"/>
    <mergeCell ref="L387:L388"/>
    <mergeCell ref="M387:M388"/>
    <mergeCell ref="H387:H388"/>
    <mergeCell ref="P387:P388"/>
    <mergeCell ref="O387:O388"/>
    <mergeCell ref="D387:D388"/>
  </mergeCells>
  <printOptions/>
  <pageMargins left="0.39375" right="0.19652777777777777" top="0.7201388888888889" bottom="0.5902777777777778" header="0.5118055555555556" footer="0.5118055555555556"/>
  <pageSetup horizontalDpi="300" verticalDpi="300" orientation="landscape" paperSize="9" scale="98" r:id="rId1"/>
  <rowBreaks count="2" manualBreakCount="2">
    <brk id="1190" max="255" man="1"/>
    <brk id="13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Соколова Анна Васильевна</cp:lastModifiedBy>
  <cp:lastPrinted>2014-11-24T14:02:53Z</cp:lastPrinted>
  <dcterms:created xsi:type="dcterms:W3CDTF">2013-11-26T13:56:10Z</dcterms:created>
  <dcterms:modified xsi:type="dcterms:W3CDTF">2014-12-17T08:25:06Z</dcterms:modified>
  <cp:category/>
  <cp:version/>
  <cp:contentType/>
  <cp:contentStatus/>
</cp:coreProperties>
</file>